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tabRatio="824"/>
  </bookViews>
  <sheets>
    <sheet name="22一般公共预算收入" sheetId="90" r:id="rId1"/>
    <sheet name="22一般公共预算支出" sheetId="91" r:id="rId2"/>
    <sheet name="23一般公共预算收入" sheetId="92" r:id="rId3"/>
    <sheet name="23一般公共预算支出" sheetId="93" r:id="rId4"/>
  </sheets>
  <definedNames>
    <definedName name="_xlnm.Print_Area" localSheetId="0">'22一般公共预算收入'!$A$1:$F$30</definedName>
    <definedName name="_xlnm.Print_Area" localSheetId="1">'22一般公共预算支出'!$A$1:$F$32</definedName>
    <definedName name="_xlnm.Print_Area" localSheetId="2">'23一般公共预算收入'!$A$1:$F$30</definedName>
    <definedName name="_xlnm.Print_Area" localSheetId="3">'23一般公共预算支出'!$A$1:$D$30</definedName>
    <definedName name="_xlnm.Print_Titles" localSheetId="1">'22一般公共预算支出'!$2:$4</definedName>
    <definedName name="_xlnm.Print_Titles" localSheetId="3">'23一般公共预算支出'!$2:$4</definedName>
    <definedName name="地区名称" localSheetId="2">#REF!</definedName>
    <definedName name="地区名称" localSheetId="3">#REF!</definedName>
    <definedName name="地区名称">#REF!</definedName>
  </definedNames>
  <calcPr calcId="144525"/>
</workbook>
</file>

<file path=xl/sharedStrings.xml><?xml version="1.0" encoding="utf-8"?>
<sst xmlns="http://schemas.openxmlformats.org/spreadsheetml/2006/main" count="144" uniqueCount="86">
  <si>
    <t xml:space="preserve"> 表01</t>
  </si>
  <si>
    <t>2022年昌南新区一般公共预算收入执行情况表（草案）</t>
  </si>
  <si>
    <t>单位：万元</t>
  </si>
  <si>
    <t>收入项目</t>
  </si>
  <si>
    <t>二〇二一年决算数</t>
  </si>
  <si>
    <t>二〇二二年</t>
  </si>
  <si>
    <t>二〇二二年执行数比
二〇二一年
决算数
增减％</t>
  </si>
  <si>
    <t>市人代会
批准的
预期目标</t>
  </si>
  <si>
    <t>执行数</t>
  </si>
  <si>
    <t>执行数占
预期目标％</t>
  </si>
  <si>
    <t>一般公共预算收入合计</t>
  </si>
  <si>
    <t>一、税收收入</t>
  </si>
  <si>
    <t>　　增值税</t>
  </si>
  <si>
    <t>　　企业所得税</t>
  </si>
  <si>
    <t>　　个人所得税</t>
  </si>
  <si>
    <t>　　资源税</t>
  </si>
  <si>
    <t>　　城市维护建设税</t>
  </si>
  <si>
    <t>　　房产税</t>
  </si>
  <si>
    <t>　　印花税</t>
  </si>
  <si>
    <t>　　城镇土地使用税</t>
  </si>
  <si>
    <t>　　土地增值税</t>
  </si>
  <si>
    <t>　　车船税</t>
  </si>
  <si>
    <t>　　耕地占用税</t>
  </si>
  <si>
    <t>　　契税</t>
  </si>
  <si>
    <t>　　环境保护税</t>
  </si>
  <si>
    <t>　　其他税收收入</t>
  </si>
  <si>
    <t>二、非税收入</t>
  </si>
  <si>
    <t>　　专项收入</t>
  </si>
  <si>
    <t>　　行政事业性收费收入</t>
  </si>
  <si>
    <t>　　罚没收入</t>
  </si>
  <si>
    <t>　　国有资本经营收入</t>
  </si>
  <si>
    <t>　　国有资源（资产）有偿使用收入</t>
  </si>
  <si>
    <t>　　捐赠收入</t>
  </si>
  <si>
    <t>　　政府住房基金收入</t>
  </si>
  <si>
    <t>　　其他收入</t>
  </si>
  <si>
    <t xml:space="preserve"> 表02</t>
  </si>
  <si>
    <t>2022年昌南新区一般公共预算支出执行情况表（草案）</t>
  </si>
  <si>
    <t>支出项目</t>
  </si>
  <si>
    <t>二〇二二年执行数比
二〇二年
决算数
增减％</t>
  </si>
  <si>
    <t>市人代会批准的预算数</t>
  </si>
  <si>
    <t>执行数占
预算数％</t>
  </si>
  <si>
    <t>一般公共预算支出合计</t>
  </si>
  <si>
    <t>一般公共服务支出</t>
  </si>
  <si>
    <t>外交支出</t>
  </si>
  <si>
    <t>国防支出</t>
  </si>
  <si>
    <t>公共安全支出</t>
  </si>
  <si>
    <t>教育支出</t>
  </si>
  <si>
    <t>科学技术支出</t>
  </si>
  <si>
    <t>文化旅游体育与传媒支出</t>
  </si>
  <si>
    <t>社会保障和就业支出</t>
  </si>
  <si>
    <t>卫生健康支出</t>
  </si>
  <si>
    <t>节能环保支出</t>
  </si>
  <si>
    <t>城乡社区支出</t>
  </si>
  <si>
    <t>农林水支出</t>
  </si>
  <si>
    <t>交通运输支出</t>
  </si>
  <si>
    <t>资源勘探信息等支出</t>
  </si>
  <si>
    <t>商业服务业等支出</t>
  </si>
  <si>
    <t>金融支出</t>
  </si>
  <si>
    <t>援助其他地区支出</t>
  </si>
  <si>
    <t>自然资源海洋气象等支出</t>
  </si>
  <si>
    <t>住房保障支出</t>
  </si>
  <si>
    <t>粮油物资储备支出</t>
  </si>
  <si>
    <t>灾害防治及应急管理支出</t>
  </si>
  <si>
    <t>预备费</t>
  </si>
  <si>
    <t>其他支出</t>
  </si>
  <si>
    <t>债务付息支出</t>
  </si>
  <si>
    <t>债务发行费用支出</t>
  </si>
  <si>
    <t>说明：执行数超过市人代会批准的预算数的100%，主要原因是预算数中不包括预算执行过程中上级新增下达的转移支付预算。待财政总决算编制完成后，再向市人大常委会报告执行数占预算变动数的比例（即预算支出执行率）。</t>
  </si>
  <si>
    <t xml:space="preserve"> 表03</t>
  </si>
  <si>
    <t>2023年昌南新区一般公共预算收入安排情况表（草案）</t>
  </si>
  <si>
    <t>二〇二二年市人代会
批准的
预期目标</t>
  </si>
  <si>
    <t>二〇二二年执行数</t>
  </si>
  <si>
    <t>二〇二三年预算数</t>
  </si>
  <si>
    <t>二〇二三年预算数
与二〇二二年比较</t>
  </si>
  <si>
    <t>比预期目标
增减％</t>
  </si>
  <si>
    <t>比执行数
增减％</t>
  </si>
  <si>
    <t xml:space="preserve"> 表04</t>
  </si>
  <si>
    <t>2023年昌南新区一般公共预算支出安排情况表（草案）</t>
  </si>
  <si>
    <t>二〇二二年市人代会批准的预算数</t>
  </si>
  <si>
    <t>二〇二三年
预算数</t>
  </si>
  <si>
    <t>二〇二三年
预算数比
二〇二二年
预算数
增减％</t>
  </si>
  <si>
    <t>经费拨款</t>
  </si>
  <si>
    <t>提前下达</t>
  </si>
  <si>
    <t>结余结转</t>
  </si>
  <si>
    <t/>
  </si>
  <si>
    <t>资源勘探工业信息等支出</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</si>
</sst>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0.0_ ;[Red]\-0.0\ "/>
    <numFmt numFmtId="178" formatCode="0.0"/>
    <numFmt numFmtId="179" formatCode="#0"/>
  </numFmts>
  <fonts count="38">
    <font>
      <sz val="12"/>
      <name val="宋体"/>
      <charset val="134"/>
    </font>
    <font>
      <sz val="13"/>
      <name val="仿宋_GB2312"/>
      <charset val="134"/>
    </font>
    <font>
      <sz val="12"/>
      <name val="方正小标宋简体"/>
      <charset val="134"/>
    </font>
    <font>
      <b/>
      <sz val="13"/>
      <name val="仿宋_GB2312"/>
      <charset val="134"/>
    </font>
    <font>
      <sz val="12"/>
      <name val="仿宋_GB2312"/>
      <charset val="134"/>
    </font>
    <font>
      <sz val="20"/>
      <name val="方正小标宋简体"/>
      <charset val="134"/>
    </font>
    <font>
      <sz val="9"/>
      <name val="方正小标宋简体"/>
      <charset val="134"/>
    </font>
    <font>
      <sz val="9"/>
      <name val="仿宋_GB2312"/>
      <charset val="134"/>
    </font>
    <font>
      <b/>
      <sz val="12"/>
      <name val="宋体"/>
      <charset val="134"/>
      <scheme val="minor"/>
    </font>
    <font>
      <sz val="12"/>
      <name val="宋体"/>
      <charset val="134"/>
      <scheme val="minor"/>
    </font>
    <font>
      <sz val="12"/>
      <color indexed="8"/>
      <name val="宋体"/>
      <charset val="134"/>
      <scheme val="minor"/>
    </font>
    <font>
      <sz val="14"/>
      <name val="仿宋_GB2312"/>
      <charset val="134"/>
    </font>
    <font>
      <b/>
      <sz val="14"/>
      <name val="仿宋_GB2312"/>
      <charset val="134"/>
    </font>
    <font>
      <b/>
      <sz val="9"/>
      <name val="仿宋_GB2312"/>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sz val="11"/>
      <color indexed="20"/>
      <name val="宋体"/>
      <charset val="134"/>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indexed="17"/>
      <name val="宋体"/>
      <charset val="134"/>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Times New Roman"/>
      <charset val="134"/>
    </font>
    <font>
      <sz val="11"/>
      <color indexed="8"/>
      <name val="宋体"/>
      <charset val="134"/>
      <scheme val="minor"/>
    </font>
  </fonts>
  <fills count="37">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indexed="45"/>
        <bgColor indexed="64"/>
      </patternFill>
    </fill>
    <fill>
      <patternFill patternType="solid">
        <fgColor theme="4" tint="0.399975585192419"/>
        <bgColor indexed="64"/>
      </patternFill>
    </fill>
    <fill>
      <patternFill patternType="solid">
        <fgColor indexed="42"/>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xf numFmtId="42" fontId="14" fillId="0" borderId="0" applyFont="0" applyFill="0" applyBorder="0" applyAlignment="0" applyProtection="0">
      <alignment vertical="center"/>
    </xf>
    <xf numFmtId="0" fontId="15" fillId="4" borderId="0" applyNumberFormat="0" applyBorder="0" applyAlignment="0" applyProtection="0">
      <alignment vertical="center"/>
    </xf>
    <xf numFmtId="0" fontId="16" fillId="5" borderId="8"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5" fillId="6" borderId="0" applyNumberFormat="0" applyBorder="0" applyAlignment="0" applyProtection="0">
      <alignment vertical="center"/>
    </xf>
    <xf numFmtId="0" fontId="17" fillId="7" borderId="0" applyNumberFormat="0" applyBorder="0" applyAlignment="0" applyProtection="0">
      <alignment vertical="center"/>
    </xf>
    <xf numFmtId="43" fontId="14" fillId="0" borderId="0" applyFont="0" applyFill="0" applyBorder="0" applyAlignment="0" applyProtection="0">
      <alignment vertical="center"/>
    </xf>
    <xf numFmtId="0" fontId="18" fillId="8" borderId="0" applyNumberFormat="0" applyBorder="0" applyAlignment="0" applyProtection="0">
      <alignment vertical="center"/>
    </xf>
    <xf numFmtId="0" fontId="19" fillId="0" borderId="0" applyNumberFormat="0" applyFill="0" applyBorder="0" applyAlignment="0" applyProtection="0">
      <alignment vertical="center"/>
    </xf>
    <xf numFmtId="9" fontId="14" fillId="0" borderId="0" applyFont="0" applyFill="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9" borderId="9" applyNumberFormat="0" applyFont="0" applyAlignment="0" applyProtection="0">
      <alignment vertical="center"/>
    </xf>
    <xf numFmtId="0" fontId="18" fillId="10"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11"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0" applyNumberFormat="0" applyFill="0" applyAlignment="0" applyProtection="0">
      <alignment vertical="center"/>
    </xf>
    <xf numFmtId="0" fontId="27" fillId="0" borderId="10" applyNumberFormat="0" applyFill="0" applyAlignment="0" applyProtection="0">
      <alignment vertical="center"/>
    </xf>
    <xf numFmtId="0" fontId="18" fillId="12" borderId="0" applyNumberFormat="0" applyBorder="0" applyAlignment="0" applyProtection="0">
      <alignment vertical="center"/>
    </xf>
    <xf numFmtId="0" fontId="21" fillId="0" borderId="11" applyNumberFormat="0" applyFill="0" applyAlignment="0" applyProtection="0">
      <alignment vertical="center"/>
    </xf>
    <xf numFmtId="0" fontId="28" fillId="13" borderId="0" applyNumberFormat="0" applyBorder="0" applyAlignment="0" applyProtection="0">
      <alignment vertical="center"/>
    </xf>
    <xf numFmtId="0" fontId="18" fillId="14" borderId="0" applyNumberFormat="0" applyBorder="0" applyAlignment="0" applyProtection="0">
      <alignment vertical="center"/>
    </xf>
    <xf numFmtId="0" fontId="29" fillId="15" borderId="12" applyNumberFormat="0" applyAlignment="0" applyProtection="0">
      <alignment vertical="center"/>
    </xf>
    <xf numFmtId="0" fontId="30" fillId="15" borderId="8" applyNumberFormat="0" applyAlignment="0" applyProtection="0">
      <alignment vertical="center"/>
    </xf>
    <xf numFmtId="0" fontId="31" fillId="16" borderId="13" applyNumberFormat="0" applyAlignment="0" applyProtection="0">
      <alignment vertical="center"/>
    </xf>
    <xf numFmtId="0" fontId="15" fillId="17" borderId="0" applyNumberFormat="0" applyBorder="0" applyAlignment="0" applyProtection="0">
      <alignment vertical="center"/>
    </xf>
    <xf numFmtId="0" fontId="18" fillId="18" borderId="0" applyNumberFormat="0" applyBorder="0" applyAlignment="0" applyProtection="0">
      <alignment vertical="center"/>
    </xf>
    <xf numFmtId="0" fontId="32" fillId="0" borderId="14" applyNumberFormat="0" applyFill="0" applyAlignment="0" applyProtection="0">
      <alignment vertical="center"/>
    </xf>
    <xf numFmtId="0" fontId="33" fillId="0" borderId="15" applyNumberFormat="0" applyFill="0" applyAlignment="0" applyProtection="0">
      <alignment vertical="center"/>
    </xf>
    <xf numFmtId="0" fontId="34" fillId="19" borderId="0" applyNumberFormat="0" applyBorder="0" applyAlignment="0" applyProtection="0">
      <alignment vertical="center"/>
    </xf>
    <xf numFmtId="0" fontId="35" fillId="20" borderId="0" applyNumberFormat="0" applyBorder="0" applyAlignment="0" applyProtection="0">
      <alignment vertical="center"/>
    </xf>
    <xf numFmtId="0" fontId="15" fillId="21" borderId="0" applyNumberFormat="0" applyBorder="0" applyAlignment="0" applyProtection="0">
      <alignment vertical="center"/>
    </xf>
    <xf numFmtId="0" fontId="18"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36" fillId="0" borderId="0"/>
    <xf numFmtId="0" fontId="18" fillId="27" borderId="0" applyNumberFormat="0" applyBorder="0" applyAlignment="0" applyProtection="0">
      <alignment vertical="center"/>
    </xf>
    <xf numFmtId="0" fontId="18"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18" fillId="31" borderId="0" applyNumberFormat="0" applyBorder="0" applyAlignment="0" applyProtection="0">
      <alignment vertical="center"/>
    </xf>
    <xf numFmtId="0" fontId="15" fillId="32" borderId="0" applyNumberFormat="0" applyBorder="0" applyAlignment="0" applyProtection="0">
      <alignment vertical="center"/>
    </xf>
    <xf numFmtId="0" fontId="28" fillId="13" borderId="0" applyNumberFormat="0" applyBorder="0" applyAlignment="0" applyProtection="0">
      <alignment vertical="center"/>
    </xf>
    <xf numFmtId="0" fontId="18" fillId="33" borderId="0" applyNumberFormat="0" applyBorder="0" applyAlignment="0" applyProtection="0">
      <alignment vertical="center"/>
    </xf>
    <xf numFmtId="0" fontId="18" fillId="34" borderId="0" applyNumberFormat="0" applyBorder="0" applyAlignment="0" applyProtection="0">
      <alignment vertical="center"/>
    </xf>
    <xf numFmtId="0" fontId="15" fillId="35" borderId="0" applyNumberFormat="0" applyBorder="0" applyAlignment="0" applyProtection="0">
      <alignment vertical="center"/>
    </xf>
    <xf numFmtId="0" fontId="18" fillId="36" borderId="0" applyNumberFormat="0" applyBorder="0" applyAlignment="0" applyProtection="0">
      <alignment vertical="center"/>
    </xf>
    <xf numFmtId="0" fontId="14" fillId="0" borderId="0"/>
    <xf numFmtId="0" fontId="23" fillId="11"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37" fillId="0" borderId="0">
      <alignment vertical="center"/>
    </xf>
    <xf numFmtId="0" fontId="0" fillId="0" borderId="0"/>
  </cellStyleXfs>
  <cellXfs count="70">
    <xf numFmtId="0" fontId="0" fillId="0" borderId="0" xfId="0"/>
    <xf numFmtId="0" fontId="1" fillId="0" borderId="0" xfId="0" applyFont="1" applyFill="1" applyAlignment="1">
      <alignment vertical="center"/>
    </xf>
    <xf numFmtId="0" fontId="2" fillId="0" borderId="0" xfId="0" applyFont="1" applyFill="1" applyAlignment="1">
      <alignment vertical="center"/>
    </xf>
    <xf numFmtId="0" fontId="1" fillId="0" borderId="0" xfId="0" applyFont="1" applyFill="1" applyAlignment="1">
      <alignment vertical="center" wrapText="1"/>
    </xf>
    <xf numFmtId="0" fontId="3" fillId="0" borderId="0" xfId="0" applyFont="1" applyFill="1" applyAlignment="1">
      <alignment vertical="center"/>
    </xf>
    <xf numFmtId="0" fontId="4" fillId="0" borderId="0" xfId="0" applyFont="1" applyFill="1" applyAlignment="1">
      <alignment vertical="center"/>
    </xf>
    <xf numFmtId="0" fontId="4" fillId="2" borderId="0" xfId="0" applyFont="1" applyFill="1" applyAlignment="1">
      <alignment vertical="center"/>
    </xf>
    <xf numFmtId="0" fontId="1" fillId="0" borderId="0" xfId="0" applyFont="1" applyFill="1" applyAlignment="1">
      <alignment horizontal="left" vertical="top"/>
    </xf>
    <xf numFmtId="0" fontId="1" fillId="2" borderId="0" xfId="0" applyFont="1" applyFill="1" applyAlignment="1">
      <alignment vertical="center"/>
    </xf>
    <xf numFmtId="0" fontId="5" fillId="0" borderId="0" xfId="0" applyFont="1" applyFill="1" applyAlignment="1">
      <alignment horizontal="center" vertical="center" wrapText="1"/>
    </xf>
    <xf numFmtId="0" fontId="5" fillId="2" borderId="0" xfId="0" applyFont="1" applyFill="1" applyAlignment="1">
      <alignment horizontal="center" vertical="center" wrapText="1"/>
    </xf>
    <xf numFmtId="0" fontId="1" fillId="0" borderId="0" xfId="0" applyFont="1" applyFill="1" applyAlignment="1" applyProtection="1">
      <alignment vertical="center"/>
      <protection locked="0"/>
    </xf>
    <xf numFmtId="0" fontId="1" fillId="2" borderId="0" xfId="0" applyFont="1" applyFill="1" applyAlignment="1" applyProtection="1">
      <alignment horizontal="center" vertical="center"/>
      <protection locked="0"/>
    </xf>
    <xf numFmtId="0" fontId="1" fillId="0" borderId="0" xfId="0" applyFont="1" applyFill="1" applyAlignment="1" applyProtection="1">
      <alignment horizontal="center" vertical="center"/>
      <protection locked="0"/>
    </xf>
    <xf numFmtId="0" fontId="1" fillId="0" borderId="0" xfId="0" applyFont="1" applyFill="1" applyAlignment="1">
      <alignment horizontal="right" vertical="center"/>
    </xf>
    <xf numFmtId="0" fontId="3" fillId="0" borderId="1" xfId="42" applyFont="1" applyFill="1" applyBorder="1" applyAlignment="1">
      <alignment horizontal="distributed" vertical="center" wrapText="1" indent="2"/>
    </xf>
    <xf numFmtId="0" fontId="3" fillId="2" borderId="1" xfId="42" applyFont="1" applyFill="1" applyBorder="1" applyAlignment="1">
      <alignment horizontal="distributed" vertical="center" wrapText="1"/>
    </xf>
    <xf numFmtId="0" fontId="3" fillId="0" borderId="1" xfId="42" applyFont="1" applyFill="1" applyBorder="1" applyAlignment="1">
      <alignment horizontal="distributed" vertical="center" wrapText="1"/>
    </xf>
    <xf numFmtId="0" fontId="3" fillId="0" borderId="1" xfId="0" applyFont="1" applyFill="1" applyBorder="1" applyAlignment="1">
      <alignment horizontal="distributed" vertical="center" wrapText="1"/>
    </xf>
    <xf numFmtId="0" fontId="3" fillId="0" borderId="1" xfId="60" applyFont="1" applyFill="1" applyBorder="1" applyAlignment="1">
      <alignment horizontal="distributed" vertical="center" indent="1"/>
    </xf>
    <xf numFmtId="3" fontId="3" fillId="2" borderId="1" xfId="60" applyNumberFormat="1" applyFont="1" applyFill="1" applyBorder="1" applyAlignment="1">
      <alignment vertical="center"/>
    </xf>
    <xf numFmtId="3" fontId="3" fillId="0" borderId="1" xfId="60" applyNumberFormat="1" applyFont="1" applyFill="1" applyBorder="1" applyAlignment="1">
      <alignment vertical="center"/>
    </xf>
    <xf numFmtId="178" fontId="3" fillId="0" borderId="1" xfId="0" applyNumberFormat="1" applyFont="1" applyFill="1" applyBorder="1" applyAlignment="1">
      <alignment horizontal="right" vertical="center"/>
    </xf>
    <xf numFmtId="3" fontId="3" fillId="0" borderId="0" xfId="0" applyNumberFormat="1" applyFont="1" applyFill="1" applyAlignment="1">
      <alignment vertical="center"/>
    </xf>
    <xf numFmtId="0" fontId="1" fillId="0" borderId="1" xfId="0" applyFont="1" applyFill="1" applyBorder="1" applyAlignment="1">
      <alignment vertical="center" wrapText="1"/>
    </xf>
    <xf numFmtId="3" fontId="1" fillId="2" borderId="1" xfId="0" applyNumberFormat="1" applyFont="1" applyFill="1" applyBorder="1" applyAlignment="1">
      <alignment horizontal="right" vertical="center" shrinkToFit="1"/>
    </xf>
    <xf numFmtId="3" fontId="1" fillId="0" borderId="1" xfId="0" applyNumberFormat="1" applyFont="1" applyFill="1" applyBorder="1" applyAlignment="1">
      <alignment horizontal="right" vertical="center" shrinkToFit="1"/>
    </xf>
    <xf numFmtId="178" fontId="1" fillId="0" borderId="1" xfId="0" applyNumberFormat="1" applyFont="1" applyFill="1" applyBorder="1" applyAlignment="1">
      <alignment horizontal="right" vertical="center"/>
    </xf>
    <xf numFmtId="3" fontId="1" fillId="0" borderId="0" xfId="0" applyNumberFormat="1" applyFont="1" applyFill="1" applyAlignment="1">
      <alignment vertical="center"/>
    </xf>
    <xf numFmtId="176" fontId="3" fillId="0" borderId="0" xfId="0" applyNumberFormat="1" applyFont="1" applyFill="1" applyAlignment="1">
      <alignment vertical="center"/>
    </xf>
    <xf numFmtId="178" fontId="3" fillId="0" borderId="0" xfId="0" applyNumberFormat="1" applyFont="1" applyFill="1" applyBorder="1" applyAlignment="1">
      <alignment horizontal="right" vertical="center"/>
    </xf>
    <xf numFmtId="176" fontId="1" fillId="0" borderId="0" xfId="0" applyNumberFormat="1" applyFont="1" applyFill="1" applyAlignment="1">
      <alignment vertical="center"/>
    </xf>
    <xf numFmtId="178" fontId="1" fillId="0" borderId="0" xfId="0" applyNumberFormat="1" applyFont="1" applyFill="1" applyAlignment="1">
      <alignment vertical="center"/>
    </xf>
    <xf numFmtId="178" fontId="3" fillId="0" borderId="0" xfId="0" applyNumberFormat="1" applyFont="1" applyFill="1" applyAlignment="1">
      <alignment vertical="center"/>
    </xf>
    <xf numFmtId="0" fontId="6" fillId="0" borderId="0" xfId="0" applyFont="1" applyFill="1" applyAlignment="1">
      <alignment vertical="center"/>
    </xf>
    <xf numFmtId="0" fontId="3" fillId="0" borderId="0" xfId="0" applyFont="1" applyFill="1" applyAlignment="1">
      <alignment horizontal="center" vertical="center"/>
    </xf>
    <xf numFmtId="0" fontId="7" fillId="0" borderId="0" xfId="0" applyFont="1" applyFill="1" applyAlignment="1">
      <alignment vertical="center"/>
    </xf>
    <xf numFmtId="0" fontId="7" fillId="2" borderId="0" xfId="0" applyFont="1" applyFill="1" applyAlignment="1">
      <alignment vertical="center"/>
    </xf>
    <xf numFmtId="0" fontId="1" fillId="0" borderId="2" xfId="0" applyFont="1" applyFill="1" applyBorder="1" applyAlignment="1">
      <alignment vertical="center"/>
    </xf>
    <xf numFmtId="0" fontId="1" fillId="0" borderId="2" xfId="0" applyFont="1" applyFill="1" applyBorder="1" applyAlignment="1">
      <alignment horizontal="right" vertical="center"/>
    </xf>
    <xf numFmtId="0" fontId="3" fillId="0" borderId="1" xfId="60" applyFont="1" applyFill="1" applyBorder="1" applyAlignment="1">
      <alignment horizontal="distributed" vertical="center" wrapText="1" indent="2"/>
    </xf>
    <xf numFmtId="0" fontId="3" fillId="2" borderId="1" xfId="60" applyFont="1" applyFill="1" applyBorder="1" applyAlignment="1">
      <alignment horizontal="distributed" vertical="center" wrapText="1"/>
    </xf>
    <xf numFmtId="0" fontId="3" fillId="0" borderId="1" xfId="60" applyFont="1" applyFill="1" applyBorder="1" applyAlignment="1">
      <alignment horizontal="distributed" vertical="center" wrapText="1"/>
    </xf>
    <xf numFmtId="0" fontId="3" fillId="0" borderId="3" xfId="60" applyFont="1" applyFill="1" applyBorder="1" applyAlignment="1">
      <alignment horizontal="distributed" vertical="center" wrapText="1"/>
    </xf>
    <xf numFmtId="0" fontId="3" fillId="0" borderId="4" xfId="60" applyFont="1" applyFill="1" applyBorder="1" applyAlignment="1">
      <alignment horizontal="distributed" vertical="center" wrapText="1"/>
    </xf>
    <xf numFmtId="178" fontId="3" fillId="0" borderId="1" xfId="60" applyNumberFormat="1" applyFont="1" applyFill="1" applyBorder="1" applyAlignment="1">
      <alignment vertical="center"/>
    </xf>
    <xf numFmtId="0" fontId="1" fillId="0" borderId="1" xfId="0" applyFont="1" applyFill="1" applyBorder="1" applyAlignment="1">
      <alignment vertical="center"/>
    </xf>
    <xf numFmtId="3" fontId="1" fillId="2" borderId="1" xfId="60" applyNumberFormat="1" applyFont="1" applyFill="1" applyBorder="1" applyAlignment="1">
      <alignment vertical="center"/>
    </xf>
    <xf numFmtId="3" fontId="1" fillId="0" borderId="1" xfId="60" applyNumberFormat="1" applyFont="1" applyFill="1" applyBorder="1" applyAlignment="1">
      <alignment vertical="center"/>
    </xf>
    <xf numFmtId="178" fontId="1" fillId="0" borderId="1" xfId="60" applyNumberFormat="1" applyFont="1" applyFill="1" applyBorder="1" applyAlignment="1">
      <alignment vertical="center"/>
    </xf>
    <xf numFmtId="3" fontId="1" fillId="2" borderId="1" xfId="0" applyNumberFormat="1" applyFont="1" applyFill="1" applyBorder="1" applyAlignment="1" applyProtection="1">
      <alignment vertical="center"/>
    </xf>
    <xf numFmtId="3" fontId="1" fillId="0" borderId="1" xfId="0" applyNumberFormat="1" applyFont="1" applyFill="1" applyBorder="1" applyAlignment="1" applyProtection="1">
      <alignment vertical="center"/>
    </xf>
    <xf numFmtId="0" fontId="1" fillId="0" borderId="1" xfId="0" applyFont="1" applyFill="1" applyBorder="1" applyAlignment="1">
      <alignment vertical="center" shrinkToFit="1"/>
    </xf>
    <xf numFmtId="1" fontId="3" fillId="0" borderId="0" xfId="0" applyNumberFormat="1" applyFont="1" applyFill="1" applyAlignment="1">
      <alignment horizontal="center" vertical="center"/>
    </xf>
    <xf numFmtId="0" fontId="3" fillId="0" borderId="5" xfId="60" applyFont="1" applyFill="1" applyBorder="1" applyAlignment="1">
      <alignment horizontal="distributed" vertical="center" indent="2"/>
    </xf>
    <xf numFmtId="177" fontId="3" fillId="0" borderId="1" xfId="60" applyNumberFormat="1" applyFont="1" applyFill="1" applyBorder="1" applyAlignment="1">
      <alignment horizontal="distributed" vertical="center" wrapText="1"/>
    </xf>
    <xf numFmtId="0" fontId="3" fillId="0" borderId="6" xfId="60" applyFont="1" applyFill="1" applyBorder="1" applyAlignment="1">
      <alignment horizontal="distributed" vertical="center" indent="2"/>
    </xf>
    <xf numFmtId="3" fontId="8" fillId="2" borderId="1" xfId="0" applyNumberFormat="1" applyFont="1" applyFill="1" applyBorder="1" applyAlignment="1">
      <alignment horizontal="right" vertical="center" shrinkToFit="1"/>
    </xf>
    <xf numFmtId="3" fontId="8" fillId="0" borderId="1" xfId="0" applyNumberFormat="1" applyFont="1" applyFill="1" applyBorder="1" applyAlignment="1">
      <alignment horizontal="right" vertical="center" shrinkToFit="1"/>
    </xf>
    <xf numFmtId="178" fontId="8" fillId="0" borderId="1" xfId="0" applyNumberFormat="1" applyFont="1" applyFill="1" applyBorder="1" applyAlignment="1">
      <alignment horizontal="right" vertical="center"/>
    </xf>
    <xf numFmtId="3" fontId="9" fillId="2" borderId="1" xfId="0" applyNumberFormat="1" applyFont="1" applyFill="1" applyBorder="1" applyAlignment="1">
      <alignment horizontal="right" vertical="center" shrinkToFit="1"/>
    </xf>
    <xf numFmtId="179" fontId="10" fillId="3" borderId="1" xfId="59" applyNumberFormat="1" applyFont="1" applyFill="1" applyBorder="1">
      <alignment vertical="center"/>
    </xf>
    <xf numFmtId="178" fontId="9" fillId="0" borderId="1" xfId="0" applyNumberFormat="1" applyFont="1" applyFill="1" applyBorder="1" applyAlignment="1">
      <alignment horizontal="right" vertical="center"/>
    </xf>
    <xf numFmtId="3" fontId="9" fillId="0" borderId="1" xfId="0" applyNumberFormat="1" applyFont="1" applyFill="1" applyBorder="1" applyAlignment="1">
      <alignment horizontal="right" vertical="center" shrinkToFit="1"/>
    </xf>
    <xf numFmtId="0" fontId="4" fillId="0" borderId="7" xfId="0" applyFont="1" applyFill="1" applyBorder="1" applyAlignment="1">
      <alignment vertical="center" wrapText="1"/>
    </xf>
    <xf numFmtId="0" fontId="4" fillId="2" borderId="7" xfId="0" applyFont="1" applyFill="1" applyBorder="1" applyAlignment="1">
      <alignment vertical="center" wrapText="1"/>
    </xf>
    <xf numFmtId="0" fontId="11" fillId="0" borderId="0" xfId="0" applyFont="1" applyFill="1" applyAlignment="1">
      <alignment vertical="center"/>
    </xf>
    <xf numFmtId="0" fontId="12" fillId="0" borderId="0" xfId="0" applyFont="1" applyFill="1" applyAlignment="1">
      <alignment horizontal="center" vertical="center"/>
    </xf>
    <xf numFmtId="0" fontId="13" fillId="0" borderId="0" xfId="0" applyFont="1" applyFill="1" applyAlignment="1">
      <alignment vertical="center"/>
    </xf>
    <xf numFmtId="0" fontId="11" fillId="2" borderId="0" xfId="0" applyFont="1" applyFill="1" applyAlignment="1">
      <alignment vertical="center"/>
    </xf>
  </cellXfs>
  <cellStyles count="6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百分比 2" xfId="13"/>
    <cellStyle name="注释" xfId="14" builtinId="10"/>
    <cellStyle name="60% - 强调文字颜色 2" xfId="15" builtinId="36"/>
    <cellStyle name="标题 4" xfId="16" builtinId="19"/>
    <cellStyle name="警告文本" xfId="17" builtinId="11"/>
    <cellStyle name="差_2016市本级国有资本经营预算收支表2" xfId="18"/>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好_2016市本级国有资本经营预算收支表1" xfId="25"/>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常规_2003年3月月报" xfId="42"/>
    <cellStyle name="强调文字颜色 3" xfId="43" builtinId="37"/>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好_2016市本级国有资本经营预算收支表2" xfId="49"/>
    <cellStyle name="60% - 强调文字颜色 5" xfId="50" builtinId="48"/>
    <cellStyle name="强调文字颜色 6" xfId="51" builtinId="49"/>
    <cellStyle name="40% - 强调文字颜色 6" xfId="52" builtinId="51"/>
    <cellStyle name="60% - 强调文字颜色 6" xfId="53" builtinId="52"/>
    <cellStyle name="Normal" xfId="54"/>
    <cellStyle name="差_2016市本级国有资本经营预算收支表1" xfId="55"/>
    <cellStyle name="常规 2" xfId="56"/>
    <cellStyle name="常规 3" xfId="57"/>
    <cellStyle name="常规 4" xfId="58"/>
    <cellStyle name="常规 5" xfId="59"/>
    <cellStyle name="常规_2003年人大预算表（全省）" xfId="60"/>
  </cellStyles>
  <dxfs count="1">
    <dxf>
      <font>
        <color rgb="FFFF0000"/>
      </font>
      <fill>
        <patternFill patternType="none"/>
      </fill>
    </dxf>
  </dxfs>
  <tableStyles count="0" defaultTableStyle="TableStyleMedium9" defaultPivotStyle="PivotStyleLight16"/>
  <colors>
    <mruColors>
      <color rgb="004D4D4D"/>
      <color rgb="005F5F5F"/>
      <color rgb="00777777"/>
      <color rgb="0080808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pageSetUpPr fitToPage="1"/>
  </sheetPr>
  <dimension ref="A1:S30"/>
  <sheetViews>
    <sheetView showGridLines="0" tabSelected="1" view="pageBreakPreview" zoomScale="75" zoomScaleNormal="100" workbookViewId="0">
      <pane xSplit="1" ySplit="5" topLeftCell="B6" activePane="bottomRight" state="frozen"/>
      <selection/>
      <selection pane="topRight"/>
      <selection pane="bottomLeft"/>
      <selection pane="bottomRight" activeCell="D24" sqref="D24"/>
    </sheetView>
  </sheetViews>
  <sheetFormatPr defaultColWidth="6.125" defaultRowHeight="14.25" customHeight="1"/>
  <cols>
    <col min="1" max="1" width="37.625" style="36" customWidth="1"/>
    <col min="2" max="3" width="12.125" style="37" customWidth="1"/>
    <col min="4" max="6" width="12.125" style="36" customWidth="1"/>
    <col min="7" max="8" width="8.625" style="36" customWidth="1"/>
    <col min="9" max="18" width="6.125" style="36"/>
    <col min="19" max="19" width="7.25" style="36" customWidth="1"/>
    <col min="20" max="16384" width="6.125" style="36"/>
  </cols>
  <sheetData>
    <row r="1" s="66" customFormat="1" ht="39.95" customHeight="1" spans="1:3">
      <c r="A1" s="7" t="s">
        <v>0</v>
      </c>
      <c r="B1" s="69"/>
      <c r="C1" s="69"/>
    </row>
    <row r="2" s="34" customFormat="1" ht="30.95" customHeight="1" spans="1:6">
      <c r="A2" s="9" t="s">
        <v>1</v>
      </c>
      <c r="B2" s="10"/>
      <c r="C2" s="10"/>
      <c r="D2" s="9"/>
      <c r="E2" s="9"/>
      <c r="F2" s="9"/>
    </row>
    <row r="3" s="1" customFormat="1" ht="22.5" customHeight="1" spans="1:6">
      <c r="A3" s="38"/>
      <c r="B3" s="8"/>
      <c r="C3" s="8"/>
      <c r="D3" s="39" t="s">
        <v>2</v>
      </c>
      <c r="E3" s="39"/>
      <c r="F3" s="39"/>
    </row>
    <row r="4" s="67" customFormat="1" ht="31.9" customHeight="1" spans="1:6">
      <c r="A4" s="54" t="s">
        <v>3</v>
      </c>
      <c r="B4" s="41" t="s">
        <v>4</v>
      </c>
      <c r="C4" s="41" t="s">
        <v>5</v>
      </c>
      <c r="D4" s="42"/>
      <c r="E4" s="42"/>
      <c r="F4" s="55" t="s">
        <v>6</v>
      </c>
    </row>
    <row r="5" s="68" customFormat="1" ht="78" customHeight="1" spans="1:6">
      <c r="A5" s="56"/>
      <c r="B5" s="41"/>
      <c r="C5" s="41" t="s">
        <v>7</v>
      </c>
      <c r="D5" s="42" t="s">
        <v>8</v>
      </c>
      <c r="E5" s="55" t="s">
        <v>9</v>
      </c>
      <c r="F5" s="55"/>
    </row>
    <row r="6" ht="22.5" customHeight="1" spans="1:6">
      <c r="A6" s="19" t="s">
        <v>10</v>
      </c>
      <c r="B6" s="20">
        <f>SUM(B7,B22)</f>
        <v>28962</v>
      </c>
      <c r="C6" s="20">
        <f>SUM(C7,C22)</f>
        <v>32825</v>
      </c>
      <c r="D6" s="21">
        <f>SUM(D7,D22)</f>
        <v>25630</v>
      </c>
      <c r="E6" s="45">
        <f t="shared" ref="E6:E30" si="0">IF(AND(C6&gt;0,D6&gt;0)=TRUE,D6/C6*100,"")</f>
        <v>78.0807311500381</v>
      </c>
      <c r="F6" s="45">
        <f t="shared" ref="F6:F30" si="1">IF(AND(D6&gt;0,B6&gt;0)=TRUE,D6/B6*100-100,"")</f>
        <v>-11.5047303363027</v>
      </c>
    </row>
    <row r="7" ht="22.5" customHeight="1" spans="1:6">
      <c r="A7" s="46" t="s">
        <v>11</v>
      </c>
      <c r="B7" s="47">
        <f>SUM(B8:B21)</f>
        <v>11790</v>
      </c>
      <c r="C7" s="47">
        <f>SUM(C8:C21)</f>
        <v>15105</v>
      </c>
      <c r="D7" s="48">
        <f>SUM(D8:D21)</f>
        <v>10276.1</v>
      </c>
      <c r="E7" s="49">
        <f t="shared" si="0"/>
        <v>68.0311155246607</v>
      </c>
      <c r="F7" s="49">
        <f t="shared" si="1"/>
        <v>-12.8405428329093</v>
      </c>
    </row>
    <row r="8" ht="22.5" customHeight="1" spans="1:6">
      <c r="A8" s="46" t="s">
        <v>12</v>
      </c>
      <c r="B8" s="47">
        <v>4201</v>
      </c>
      <c r="C8" s="47">
        <v>4025</v>
      </c>
      <c r="D8" s="48">
        <v>375.9</v>
      </c>
      <c r="E8" s="49">
        <f t="shared" si="0"/>
        <v>9.33913043478261</v>
      </c>
      <c r="F8" s="49">
        <f t="shared" si="1"/>
        <v>-91.0521304451321</v>
      </c>
    </row>
    <row r="9" ht="22.5" customHeight="1" spans="1:6">
      <c r="A9" s="46" t="s">
        <v>13</v>
      </c>
      <c r="B9" s="47">
        <v>1672</v>
      </c>
      <c r="C9" s="47">
        <v>1750</v>
      </c>
      <c r="D9" s="48">
        <v>1670.8</v>
      </c>
      <c r="E9" s="49">
        <f t="shared" si="0"/>
        <v>95.4742857142857</v>
      </c>
      <c r="F9" s="49">
        <f t="shared" si="1"/>
        <v>-0.0717703349282317</v>
      </c>
    </row>
    <row r="10" ht="22.5" customHeight="1" spans="1:6">
      <c r="A10" s="46" t="s">
        <v>14</v>
      </c>
      <c r="B10" s="47">
        <v>241</v>
      </c>
      <c r="C10" s="47">
        <v>280</v>
      </c>
      <c r="D10" s="48">
        <v>240.2</v>
      </c>
      <c r="E10" s="49">
        <f t="shared" si="0"/>
        <v>85.7857142857143</v>
      </c>
      <c r="F10" s="49">
        <f t="shared" si="1"/>
        <v>-0.331950207468893</v>
      </c>
    </row>
    <row r="11" ht="22.5" customHeight="1" spans="1:6">
      <c r="A11" s="46" t="s">
        <v>15</v>
      </c>
      <c r="B11" s="47"/>
      <c r="C11" s="47"/>
      <c r="D11" s="48"/>
      <c r="E11" s="49" t="str">
        <f t="shared" si="0"/>
        <v/>
      </c>
      <c r="F11" s="49" t="str">
        <f t="shared" si="1"/>
        <v/>
      </c>
    </row>
    <row r="12" ht="22.5" customHeight="1" spans="1:6">
      <c r="A12" s="46" t="s">
        <v>16</v>
      </c>
      <c r="B12" s="47">
        <v>803</v>
      </c>
      <c r="C12" s="47">
        <v>575</v>
      </c>
      <c r="D12" s="48">
        <v>599.9</v>
      </c>
      <c r="E12" s="49">
        <f t="shared" si="0"/>
        <v>104.330434782609</v>
      </c>
      <c r="F12" s="49">
        <f t="shared" si="1"/>
        <v>-25.2926525529265</v>
      </c>
    </row>
    <row r="13" ht="22.5" customHeight="1" spans="1:6">
      <c r="A13" s="46" t="s">
        <v>17</v>
      </c>
      <c r="B13" s="47">
        <v>964</v>
      </c>
      <c r="C13" s="47">
        <v>1000</v>
      </c>
      <c r="D13" s="48">
        <v>1204</v>
      </c>
      <c r="E13" s="49">
        <f t="shared" si="0"/>
        <v>120.4</v>
      </c>
      <c r="F13" s="49">
        <f t="shared" si="1"/>
        <v>24.896265560166</v>
      </c>
    </row>
    <row r="14" s="68" customFormat="1" ht="22.5" customHeight="1" spans="1:19">
      <c r="A14" s="46" t="s">
        <v>18</v>
      </c>
      <c r="B14" s="47">
        <v>703</v>
      </c>
      <c r="C14" s="47">
        <v>750</v>
      </c>
      <c r="D14" s="48">
        <v>848.3</v>
      </c>
      <c r="E14" s="49">
        <f t="shared" si="0"/>
        <v>113.106666666667</v>
      </c>
      <c r="F14" s="49">
        <f t="shared" si="1"/>
        <v>20.6685633001422</v>
      </c>
      <c r="S14" s="36"/>
    </row>
    <row r="15" ht="22.5" customHeight="1" spans="1:6">
      <c r="A15" s="46" t="s">
        <v>19</v>
      </c>
      <c r="B15" s="47">
        <v>3811</v>
      </c>
      <c r="C15" s="47">
        <v>3900</v>
      </c>
      <c r="D15" s="48">
        <v>3492.4</v>
      </c>
      <c r="E15" s="49">
        <f t="shared" si="0"/>
        <v>89.548717948718</v>
      </c>
      <c r="F15" s="49">
        <f t="shared" si="1"/>
        <v>-8.36001049593283</v>
      </c>
    </row>
    <row r="16" ht="22.5" customHeight="1" spans="1:6">
      <c r="A16" s="46" t="s">
        <v>20</v>
      </c>
      <c r="B16" s="47">
        <v>1553</v>
      </c>
      <c r="C16" s="47">
        <v>1550</v>
      </c>
      <c r="D16" s="48">
        <v>919</v>
      </c>
      <c r="E16" s="49">
        <f t="shared" si="0"/>
        <v>59.2903225806452</v>
      </c>
      <c r="F16" s="49">
        <f t="shared" si="1"/>
        <v>-40.8242112041211</v>
      </c>
    </row>
    <row r="17" ht="22.5" customHeight="1" spans="1:6">
      <c r="A17" s="46" t="s">
        <v>21</v>
      </c>
      <c r="B17" s="47"/>
      <c r="C17" s="47"/>
      <c r="D17" s="48">
        <v>22.8</v>
      </c>
      <c r="E17" s="49" t="str">
        <f t="shared" si="0"/>
        <v/>
      </c>
      <c r="F17" s="49" t="str">
        <f t="shared" si="1"/>
        <v/>
      </c>
    </row>
    <row r="18" ht="22.5" customHeight="1" spans="1:6">
      <c r="A18" s="46" t="s">
        <v>22</v>
      </c>
      <c r="B18" s="47">
        <v>-2158</v>
      </c>
      <c r="C18" s="47">
        <v>1275</v>
      </c>
      <c r="D18" s="48">
        <v>902.8</v>
      </c>
      <c r="E18" s="49">
        <f t="shared" si="0"/>
        <v>70.8078431372549</v>
      </c>
      <c r="F18" s="49" t="str">
        <f t="shared" si="1"/>
        <v/>
      </c>
    </row>
    <row r="19" ht="22.5" customHeight="1" spans="1:6">
      <c r="A19" s="46" t="s">
        <v>23</v>
      </c>
      <c r="B19" s="47"/>
      <c r="C19" s="47"/>
      <c r="D19" s="48"/>
      <c r="E19" s="49" t="str">
        <f t="shared" si="0"/>
        <v/>
      </c>
      <c r="F19" s="49" t="str">
        <f t="shared" si="1"/>
        <v/>
      </c>
    </row>
    <row r="20" ht="22.5" customHeight="1" spans="1:6">
      <c r="A20" s="46" t="s">
        <v>24</v>
      </c>
      <c r="B20" s="47"/>
      <c r="C20" s="47"/>
      <c r="D20" s="48"/>
      <c r="E20" s="49" t="str">
        <f t="shared" si="0"/>
        <v/>
      </c>
      <c r="F20" s="49" t="str">
        <f t="shared" si="1"/>
        <v/>
      </c>
    </row>
    <row r="21" ht="22.5" customHeight="1" spans="1:6">
      <c r="A21" s="46" t="s">
        <v>25</v>
      </c>
      <c r="B21" s="47"/>
      <c r="C21" s="47"/>
      <c r="D21" s="48"/>
      <c r="E21" s="49" t="str">
        <f t="shared" si="0"/>
        <v/>
      </c>
      <c r="F21" s="49" t="str">
        <f t="shared" si="1"/>
        <v/>
      </c>
    </row>
    <row r="22" ht="22.5" customHeight="1" spans="1:6">
      <c r="A22" s="46" t="s">
        <v>26</v>
      </c>
      <c r="B22" s="50">
        <f>SUM(B23:B30)</f>
        <v>17172</v>
      </c>
      <c r="C22" s="50">
        <f>SUM(C23:C30)</f>
        <v>17720</v>
      </c>
      <c r="D22" s="51">
        <f t="shared" ref="D22" si="2">SUM(D23:D30)</f>
        <v>15353.9</v>
      </c>
      <c r="E22" s="49">
        <f t="shared" si="0"/>
        <v>86.6472911963883</v>
      </c>
      <c r="F22" s="49">
        <f t="shared" si="1"/>
        <v>-10.5875844397857</v>
      </c>
    </row>
    <row r="23" ht="22.5" customHeight="1" spans="1:6">
      <c r="A23" s="46" t="s">
        <v>27</v>
      </c>
      <c r="B23" s="47">
        <v>476</v>
      </c>
      <c r="C23" s="47">
        <v>500</v>
      </c>
      <c r="D23" s="48">
        <v>366.8</v>
      </c>
      <c r="E23" s="49">
        <f t="shared" si="0"/>
        <v>73.36</v>
      </c>
      <c r="F23" s="49">
        <f t="shared" si="1"/>
        <v>-22.9411764705882</v>
      </c>
    </row>
    <row r="24" ht="22.5" customHeight="1" spans="1:6">
      <c r="A24" s="46" t="s">
        <v>28</v>
      </c>
      <c r="B24" s="47">
        <v>118</v>
      </c>
      <c r="C24" s="47">
        <v>150</v>
      </c>
      <c r="D24" s="48">
        <v>78.6</v>
      </c>
      <c r="E24" s="49">
        <f t="shared" si="0"/>
        <v>52.4</v>
      </c>
      <c r="F24" s="49">
        <f t="shared" si="1"/>
        <v>-33.3898305084746</v>
      </c>
    </row>
    <row r="25" ht="22.5" customHeight="1" spans="1:6">
      <c r="A25" s="46" t="s">
        <v>29</v>
      </c>
      <c r="B25" s="47">
        <v>64</v>
      </c>
      <c r="C25" s="47">
        <v>70</v>
      </c>
      <c r="D25" s="48">
        <v>31.5</v>
      </c>
      <c r="E25" s="49">
        <f t="shared" si="0"/>
        <v>45</v>
      </c>
      <c r="F25" s="49">
        <f t="shared" si="1"/>
        <v>-50.78125</v>
      </c>
    </row>
    <row r="26" ht="22.5" customHeight="1" spans="1:6">
      <c r="A26" s="52" t="s">
        <v>30</v>
      </c>
      <c r="B26" s="47"/>
      <c r="C26" s="47"/>
      <c r="D26" s="48"/>
      <c r="E26" s="49" t="str">
        <f t="shared" si="0"/>
        <v/>
      </c>
      <c r="F26" s="49" t="str">
        <f t="shared" si="1"/>
        <v/>
      </c>
    </row>
    <row r="27" ht="22.5" customHeight="1" spans="1:6">
      <c r="A27" s="52" t="s">
        <v>31</v>
      </c>
      <c r="B27" s="47">
        <v>16514</v>
      </c>
      <c r="C27" s="47">
        <v>17000</v>
      </c>
      <c r="D27" s="48">
        <v>14877</v>
      </c>
      <c r="E27" s="49">
        <f t="shared" si="0"/>
        <v>87.5117647058824</v>
      </c>
      <c r="F27" s="49">
        <f t="shared" si="1"/>
        <v>-9.91280125953736</v>
      </c>
    </row>
    <row r="28" ht="22.5" customHeight="1" spans="1:6">
      <c r="A28" s="52" t="s">
        <v>32</v>
      </c>
      <c r="B28" s="47"/>
      <c r="C28" s="47"/>
      <c r="D28" s="48"/>
      <c r="E28" s="49" t="str">
        <f t="shared" si="0"/>
        <v/>
      </c>
      <c r="F28" s="49" t="str">
        <f t="shared" si="1"/>
        <v/>
      </c>
    </row>
    <row r="29" ht="22.5" customHeight="1" spans="1:6">
      <c r="A29" s="52" t="s">
        <v>33</v>
      </c>
      <c r="B29" s="47"/>
      <c r="C29" s="47"/>
      <c r="D29" s="48"/>
      <c r="E29" s="49" t="str">
        <f t="shared" si="0"/>
        <v/>
      </c>
      <c r="F29" s="49" t="str">
        <f t="shared" si="1"/>
        <v/>
      </c>
    </row>
    <row r="30" ht="22.5" customHeight="1" spans="1:6">
      <c r="A30" s="52" t="s">
        <v>34</v>
      </c>
      <c r="B30" s="47"/>
      <c r="C30" s="47"/>
      <c r="D30" s="48"/>
      <c r="E30" s="49" t="str">
        <f t="shared" si="0"/>
        <v/>
      </c>
      <c r="F30" s="49" t="str">
        <f t="shared" si="1"/>
        <v/>
      </c>
    </row>
  </sheetData>
  <mergeCells count="6">
    <mergeCell ref="A2:F2"/>
    <mergeCell ref="D3:F3"/>
    <mergeCell ref="C4:E4"/>
    <mergeCell ref="A4:A5"/>
    <mergeCell ref="B4:B5"/>
    <mergeCell ref="F4:F5"/>
  </mergeCells>
  <printOptions horizontalCentered="1"/>
  <pageMargins left="0.78740157480315" right="0.78740157480315" top="1.41732283464567" bottom="1.37795275590551" header="0" footer="0.984251968503937"/>
  <pageSetup paperSize="9" scale="81" fitToHeight="0" orientation="portrait" blackAndWhite="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pageSetUpPr fitToPage="1"/>
  </sheetPr>
  <dimension ref="A1:N32"/>
  <sheetViews>
    <sheetView showGridLines="0" showZeros="0" view="pageBreakPreview" zoomScale="75" zoomScaleNormal="100" workbookViewId="0">
      <pane xSplit="1" ySplit="5" topLeftCell="B6" activePane="bottomRight" state="frozen"/>
      <selection/>
      <selection pane="topRight"/>
      <selection pane="bottomLeft"/>
      <selection pane="bottomRight" activeCell="E13" sqref="E13"/>
    </sheetView>
  </sheetViews>
  <sheetFormatPr defaultColWidth="9" defaultRowHeight="14.25"/>
  <cols>
    <col min="1" max="1" width="37.625" style="5" customWidth="1"/>
    <col min="2" max="3" width="12.125" style="6" customWidth="1"/>
    <col min="4" max="6" width="12.125" style="5" customWidth="1"/>
    <col min="7" max="13" width="9" style="5"/>
    <col min="14" max="14" width="10.25" style="5" customWidth="1"/>
    <col min="15" max="16384" width="9" style="5"/>
  </cols>
  <sheetData>
    <row r="1" s="1" customFormat="1" ht="39.95" customHeight="1" spans="1:3">
      <c r="A1" s="7" t="s">
        <v>35</v>
      </c>
      <c r="B1" s="8"/>
      <c r="C1" s="8"/>
    </row>
    <row r="2" s="2" customFormat="1" ht="30.95" customHeight="1" spans="1:6">
      <c r="A2" s="9" t="s">
        <v>36</v>
      </c>
      <c r="B2" s="10"/>
      <c r="C2" s="10"/>
      <c r="D2" s="9"/>
      <c r="E2" s="9"/>
      <c r="F2" s="9"/>
    </row>
    <row r="3" s="1" customFormat="1" ht="22.5" customHeight="1" spans="1:6">
      <c r="A3" s="11"/>
      <c r="B3" s="12"/>
      <c r="C3" s="12"/>
      <c r="D3" s="14"/>
      <c r="F3" s="14" t="s">
        <v>2</v>
      </c>
    </row>
    <row r="4" s="3" customFormat="1" ht="31.9" customHeight="1" spans="1:6">
      <c r="A4" s="54" t="s">
        <v>37</v>
      </c>
      <c r="B4" s="41" t="s">
        <v>4</v>
      </c>
      <c r="C4" s="41" t="s">
        <v>5</v>
      </c>
      <c r="D4" s="42"/>
      <c r="E4" s="42"/>
      <c r="F4" s="55" t="s">
        <v>38</v>
      </c>
    </row>
    <row r="5" s="3" customFormat="1" ht="66" customHeight="1" spans="1:6">
      <c r="A5" s="56"/>
      <c r="B5" s="41"/>
      <c r="C5" s="41" t="s">
        <v>39</v>
      </c>
      <c r="D5" s="42" t="s">
        <v>8</v>
      </c>
      <c r="E5" s="55" t="s">
        <v>40</v>
      </c>
      <c r="F5" s="55"/>
    </row>
    <row r="6" s="4" customFormat="1" ht="22.5" customHeight="1" spans="1:6">
      <c r="A6" s="19" t="s">
        <v>41</v>
      </c>
      <c r="B6" s="57">
        <f>SUM(B7:B31)</f>
        <v>58250</v>
      </c>
      <c r="C6" s="57">
        <f>SUM(C7:C31)</f>
        <v>65237</v>
      </c>
      <c r="D6" s="58">
        <f>SUM(D7:D31)</f>
        <v>58360</v>
      </c>
      <c r="E6" s="59">
        <f t="shared" ref="E6:E27" si="0">IF(AND(C6&gt;0,D6&gt;0)=TRUE,D6/C6*100,"")</f>
        <v>89.4584361635268</v>
      </c>
      <c r="F6" s="59">
        <f t="shared" ref="F6:F27" si="1">IF(AND(D6&gt;0,B6&gt;0)=TRUE,D6/B6*100-100,"")</f>
        <v>0.188841201716741</v>
      </c>
    </row>
    <row r="7" s="1" customFormat="1" ht="22.5" customHeight="1" spans="1:14">
      <c r="A7" s="24" t="s">
        <v>42</v>
      </c>
      <c r="B7" s="60">
        <v>6899</v>
      </c>
      <c r="C7" s="60">
        <v>9090</v>
      </c>
      <c r="D7" s="61">
        <v>8321</v>
      </c>
      <c r="E7" s="62">
        <f t="shared" si="0"/>
        <v>91.5401540154015</v>
      </c>
      <c r="F7" s="62">
        <f t="shared" si="1"/>
        <v>20.6116828525873</v>
      </c>
      <c r="N7" s="4"/>
    </row>
    <row r="8" s="1" customFormat="1" ht="22.5" customHeight="1" spans="1:14">
      <c r="A8" s="24" t="s">
        <v>43</v>
      </c>
      <c r="B8" s="60"/>
      <c r="C8" s="60"/>
      <c r="D8" s="61"/>
      <c r="E8" s="62" t="str">
        <f t="shared" si="0"/>
        <v/>
      </c>
      <c r="F8" s="62" t="str">
        <f t="shared" si="1"/>
        <v/>
      </c>
      <c r="N8" s="4"/>
    </row>
    <row r="9" s="1" customFormat="1" ht="22.5" customHeight="1" spans="1:14">
      <c r="A9" s="24" t="s">
        <v>44</v>
      </c>
      <c r="B9" s="60"/>
      <c r="C9" s="60"/>
      <c r="D9" s="61">
        <v>184</v>
      </c>
      <c r="E9" s="62" t="str">
        <f t="shared" si="0"/>
        <v/>
      </c>
      <c r="F9" s="62" t="str">
        <f t="shared" si="1"/>
        <v/>
      </c>
      <c r="N9" s="4"/>
    </row>
    <row r="10" s="1" customFormat="1" ht="22.5" customHeight="1" spans="1:14">
      <c r="A10" s="24" t="s">
        <v>45</v>
      </c>
      <c r="B10" s="60">
        <v>894</v>
      </c>
      <c r="C10" s="60">
        <v>917</v>
      </c>
      <c r="D10" s="61">
        <v>667</v>
      </c>
      <c r="E10" s="62">
        <f t="shared" si="0"/>
        <v>72.7371864776445</v>
      </c>
      <c r="F10" s="62">
        <f t="shared" si="1"/>
        <v>-25.3914988814318</v>
      </c>
      <c r="N10" s="4"/>
    </row>
    <row r="11" s="1" customFormat="1" ht="22.5" customHeight="1" spans="1:14">
      <c r="A11" s="24" t="s">
        <v>46</v>
      </c>
      <c r="B11" s="60">
        <v>3649</v>
      </c>
      <c r="C11" s="60">
        <v>6564</v>
      </c>
      <c r="D11" s="61">
        <v>6909</v>
      </c>
      <c r="E11" s="62">
        <f t="shared" si="0"/>
        <v>105.255941499086</v>
      </c>
      <c r="F11" s="62">
        <f t="shared" si="1"/>
        <v>89.3395450808441</v>
      </c>
      <c r="N11" s="4"/>
    </row>
    <row r="12" s="1" customFormat="1" ht="22.5" customHeight="1" spans="1:14">
      <c r="A12" s="24" t="s">
        <v>47</v>
      </c>
      <c r="B12" s="60">
        <v>621</v>
      </c>
      <c r="C12" s="60">
        <v>616</v>
      </c>
      <c r="D12" s="61">
        <v>785</v>
      </c>
      <c r="E12" s="62">
        <f t="shared" si="0"/>
        <v>127.435064935065</v>
      </c>
      <c r="F12" s="62">
        <f t="shared" si="1"/>
        <v>26.4090177133655</v>
      </c>
      <c r="N12" s="4"/>
    </row>
    <row r="13" s="1" customFormat="1" ht="22.5" customHeight="1" spans="1:14">
      <c r="A13" s="24" t="s">
        <v>48</v>
      </c>
      <c r="B13" s="60">
        <v>90</v>
      </c>
      <c r="C13" s="60">
        <v>123</v>
      </c>
      <c r="D13" s="61">
        <v>244</v>
      </c>
      <c r="E13" s="62">
        <f t="shared" si="0"/>
        <v>198.373983739837</v>
      </c>
      <c r="F13" s="62">
        <f t="shared" si="1"/>
        <v>171.111111111111</v>
      </c>
      <c r="N13" s="4"/>
    </row>
    <row r="14" s="1" customFormat="1" ht="22.5" customHeight="1" spans="1:14">
      <c r="A14" s="24" t="s">
        <v>49</v>
      </c>
      <c r="B14" s="60">
        <v>2209</v>
      </c>
      <c r="C14" s="60">
        <v>3201</v>
      </c>
      <c r="D14" s="61">
        <v>2111</v>
      </c>
      <c r="E14" s="62">
        <f t="shared" si="0"/>
        <v>65.9481412058732</v>
      </c>
      <c r="F14" s="62">
        <f t="shared" si="1"/>
        <v>-4.4363965595292</v>
      </c>
      <c r="N14" s="4"/>
    </row>
    <row r="15" s="1" customFormat="1" ht="22.5" customHeight="1" spans="1:14">
      <c r="A15" s="24" t="s">
        <v>50</v>
      </c>
      <c r="B15" s="60">
        <v>1425</v>
      </c>
      <c r="C15" s="60">
        <v>1397</v>
      </c>
      <c r="D15" s="61">
        <v>2413</v>
      </c>
      <c r="E15" s="62">
        <f t="shared" si="0"/>
        <v>172.727272727273</v>
      </c>
      <c r="F15" s="62">
        <f t="shared" si="1"/>
        <v>69.3333333333333</v>
      </c>
      <c r="N15" s="4"/>
    </row>
    <row r="16" s="1" customFormat="1" ht="22.5" customHeight="1" spans="1:14">
      <c r="A16" s="24" t="s">
        <v>51</v>
      </c>
      <c r="B16" s="60">
        <v>1772</v>
      </c>
      <c r="C16" s="60">
        <v>533</v>
      </c>
      <c r="D16" s="61">
        <v>3</v>
      </c>
      <c r="E16" s="62">
        <f t="shared" si="0"/>
        <v>0.562851782363977</v>
      </c>
      <c r="F16" s="62">
        <f t="shared" si="1"/>
        <v>-99.8306997742664</v>
      </c>
      <c r="N16" s="4"/>
    </row>
    <row r="17" s="1" customFormat="1" ht="22.5" customHeight="1" spans="1:14">
      <c r="A17" s="24" t="s">
        <v>52</v>
      </c>
      <c r="B17" s="60">
        <v>29552</v>
      </c>
      <c r="C17" s="60">
        <v>28390</v>
      </c>
      <c r="D17" s="61">
        <v>23481</v>
      </c>
      <c r="E17" s="62">
        <f t="shared" si="0"/>
        <v>82.7087002465657</v>
      </c>
      <c r="F17" s="62">
        <f t="shared" si="1"/>
        <v>-20.5434488359502</v>
      </c>
      <c r="N17" s="4"/>
    </row>
    <row r="18" s="1" customFormat="1" ht="22.5" customHeight="1" spans="1:14">
      <c r="A18" s="24" t="s">
        <v>53</v>
      </c>
      <c r="B18" s="60">
        <v>1348</v>
      </c>
      <c r="C18" s="60">
        <v>5670</v>
      </c>
      <c r="D18" s="61">
        <v>7255</v>
      </c>
      <c r="E18" s="62">
        <f t="shared" si="0"/>
        <v>127.954144620811</v>
      </c>
      <c r="F18" s="62">
        <f t="shared" si="1"/>
        <v>438.204747774481</v>
      </c>
      <c r="N18" s="4"/>
    </row>
    <row r="19" s="1" customFormat="1" ht="22.5" customHeight="1" spans="1:14">
      <c r="A19" s="24" t="s">
        <v>54</v>
      </c>
      <c r="B19" s="60"/>
      <c r="C19" s="60"/>
      <c r="D19" s="61">
        <v>57</v>
      </c>
      <c r="E19" s="62" t="str">
        <f t="shared" si="0"/>
        <v/>
      </c>
      <c r="F19" s="62" t="str">
        <f t="shared" si="1"/>
        <v/>
      </c>
      <c r="N19" s="4"/>
    </row>
    <row r="20" s="1" customFormat="1" ht="22.5" customHeight="1" spans="1:14">
      <c r="A20" s="24" t="s">
        <v>55</v>
      </c>
      <c r="B20" s="60">
        <v>7859</v>
      </c>
      <c r="C20" s="60">
        <v>4870</v>
      </c>
      <c r="D20" s="61">
        <v>3822</v>
      </c>
      <c r="E20" s="62">
        <f t="shared" si="0"/>
        <v>78.4804928131417</v>
      </c>
      <c r="F20" s="62">
        <f t="shared" si="1"/>
        <v>-51.3678585061713</v>
      </c>
      <c r="N20" s="4"/>
    </row>
    <row r="21" s="1" customFormat="1" ht="22.5" customHeight="1" spans="1:14">
      <c r="A21" s="24" t="s">
        <v>56</v>
      </c>
      <c r="B21" s="60">
        <v>187</v>
      </c>
      <c r="C21" s="60">
        <v>228</v>
      </c>
      <c r="D21" s="61">
        <v>134</v>
      </c>
      <c r="E21" s="62">
        <f t="shared" si="0"/>
        <v>58.7719298245614</v>
      </c>
      <c r="F21" s="62">
        <f t="shared" si="1"/>
        <v>-28.3422459893048</v>
      </c>
      <c r="N21" s="4"/>
    </row>
    <row r="22" s="1" customFormat="1" ht="22.5" customHeight="1" spans="1:14">
      <c r="A22" s="24" t="s">
        <v>57</v>
      </c>
      <c r="B22" s="60"/>
      <c r="C22" s="60"/>
      <c r="D22" s="61">
        <v>0</v>
      </c>
      <c r="E22" s="62" t="str">
        <f t="shared" si="0"/>
        <v/>
      </c>
      <c r="F22" s="62" t="str">
        <f t="shared" si="1"/>
        <v/>
      </c>
      <c r="N22" s="4"/>
    </row>
    <row r="23" s="1" customFormat="1" ht="22.5" customHeight="1" spans="1:14">
      <c r="A23" s="24" t="s">
        <v>58</v>
      </c>
      <c r="B23" s="60"/>
      <c r="C23" s="60"/>
      <c r="D23" s="61">
        <v>0</v>
      </c>
      <c r="E23" s="62" t="str">
        <f t="shared" si="0"/>
        <v/>
      </c>
      <c r="F23" s="62" t="str">
        <f t="shared" si="1"/>
        <v/>
      </c>
      <c r="N23" s="4"/>
    </row>
    <row r="24" s="1" customFormat="1" ht="22.5" customHeight="1" spans="1:14">
      <c r="A24" s="24" t="s">
        <v>59</v>
      </c>
      <c r="B24" s="60">
        <v>585</v>
      </c>
      <c r="C24" s="60">
        <v>584</v>
      </c>
      <c r="D24" s="61">
        <v>223</v>
      </c>
      <c r="E24" s="62">
        <f t="shared" si="0"/>
        <v>38.1849315068493</v>
      </c>
      <c r="F24" s="62">
        <f t="shared" si="1"/>
        <v>-61.8803418803419</v>
      </c>
      <c r="N24" s="4"/>
    </row>
    <row r="25" s="1" customFormat="1" ht="22.5" customHeight="1" spans="1:14">
      <c r="A25" s="24" t="s">
        <v>60</v>
      </c>
      <c r="B25" s="60">
        <v>772</v>
      </c>
      <c r="C25" s="60">
        <v>1264</v>
      </c>
      <c r="D25" s="61">
        <v>650</v>
      </c>
      <c r="E25" s="62">
        <f t="shared" si="0"/>
        <v>51.4240506329114</v>
      </c>
      <c r="F25" s="62">
        <f t="shared" si="1"/>
        <v>-15.8031088082902</v>
      </c>
      <c r="N25" s="4"/>
    </row>
    <row r="26" s="1" customFormat="1" ht="22.5" customHeight="1" spans="1:14">
      <c r="A26" s="24" t="s">
        <v>61</v>
      </c>
      <c r="B26" s="60"/>
      <c r="C26" s="60"/>
      <c r="D26" s="61">
        <v>0</v>
      </c>
      <c r="E26" s="62" t="str">
        <f t="shared" si="0"/>
        <v/>
      </c>
      <c r="F26" s="62" t="str">
        <f t="shared" si="1"/>
        <v/>
      </c>
      <c r="N26" s="4"/>
    </row>
    <row r="27" s="1" customFormat="1" ht="22.5" customHeight="1" spans="1:14">
      <c r="A27" s="24" t="s">
        <v>62</v>
      </c>
      <c r="B27" s="60">
        <v>296</v>
      </c>
      <c r="C27" s="60">
        <v>261</v>
      </c>
      <c r="D27" s="61">
        <v>116</v>
      </c>
      <c r="E27" s="62">
        <f t="shared" si="0"/>
        <v>44.4444444444444</v>
      </c>
      <c r="F27" s="62">
        <f t="shared" si="1"/>
        <v>-60.8108108108108</v>
      </c>
      <c r="N27" s="4"/>
    </row>
    <row r="28" s="1" customFormat="1" ht="22.5" customHeight="1" spans="1:14">
      <c r="A28" s="24" t="s">
        <v>63</v>
      </c>
      <c r="B28" s="60"/>
      <c r="C28" s="60">
        <v>1000</v>
      </c>
      <c r="D28" s="61"/>
      <c r="E28" s="62" t="str">
        <f t="shared" ref="E28:E31" si="2">IF(AND(C28&gt;0,D28&gt;0)=TRUE,D28/C28*100,"")</f>
        <v/>
      </c>
      <c r="F28" s="62" t="str">
        <f t="shared" ref="F28:F31" si="3">IF(AND(D28&gt;0,B28&gt;0)=TRUE,D28/B28*100-100,"")</f>
        <v/>
      </c>
      <c r="N28" s="4"/>
    </row>
    <row r="29" s="1" customFormat="1" ht="22.5" customHeight="1" spans="1:14">
      <c r="A29" s="24" t="s">
        <v>64</v>
      </c>
      <c r="B29" s="60">
        <v>12</v>
      </c>
      <c r="C29" s="60">
        <v>265</v>
      </c>
      <c r="D29" s="61">
        <v>708</v>
      </c>
      <c r="E29" s="62">
        <f t="shared" si="2"/>
        <v>267.169811320755</v>
      </c>
      <c r="F29" s="62">
        <f t="shared" si="3"/>
        <v>5800</v>
      </c>
      <c r="N29" s="4"/>
    </row>
    <row r="30" s="1" customFormat="1" ht="22.5" customHeight="1" spans="1:14">
      <c r="A30" s="24" t="s">
        <v>65</v>
      </c>
      <c r="B30" s="60">
        <v>74</v>
      </c>
      <c r="C30" s="60">
        <v>264</v>
      </c>
      <c r="D30" s="61">
        <v>277</v>
      </c>
      <c r="E30" s="62">
        <f t="shared" si="2"/>
        <v>104.924242424242</v>
      </c>
      <c r="F30" s="62">
        <f t="shared" si="3"/>
        <v>274.324324324324</v>
      </c>
      <c r="N30" s="4"/>
    </row>
    <row r="31" s="1" customFormat="1" ht="22.5" customHeight="1" spans="1:14">
      <c r="A31" s="24" t="s">
        <v>66</v>
      </c>
      <c r="B31" s="60">
        <v>6</v>
      </c>
      <c r="C31" s="60"/>
      <c r="D31" s="63"/>
      <c r="E31" s="62" t="str">
        <f t="shared" si="2"/>
        <v/>
      </c>
      <c r="F31" s="62" t="str">
        <f t="shared" si="3"/>
        <v/>
      </c>
      <c r="N31" s="4"/>
    </row>
    <row r="32" ht="67.5" customHeight="1" spans="1:6">
      <c r="A32" s="64" t="s">
        <v>67</v>
      </c>
      <c r="B32" s="65"/>
      <c r="C32" s="65"/>
      <c r="D32" s="64"/>
      <c r="E32" s="64"/>
      <c r="F32" s="64"/>
    </row>
  </sheetData>
  <mergeCells count="6">
    <mergeCell ref="A2:F2"/>
    <mergeCell ref="C4:E4"/>
    <mergeCell ref="A32:F32"/>
    <mergeCell ref="A4:A5"/>
    <mergeCell ref="B4:B5"/>
    <mergeCell ref="F4:F5"/>
  </mergeCells>
  <printOptions horizontalCentered="1"/>
  <pageMargins left="0.78740157480315" right="0.78740157480315" top="1.41732283464567" bottom="1.37795275590551" header="0" footer="0.984251968503937"/>
  <pageSetup paperSize="9" scale="81" firstPageNumber="3" fitToHeight="0" orientation="portrait" blackAndWhite="1"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pageSetUpPr fitToPage="1"/>
  </sheetPr>
  <dimension ref="A1:O30"/>
  <sheetViews>
    <sheetView showGridLines="0" view="pageBreakPreview" zoomScale="75" zoomScaleNormal="100" workbookViewId="0">
      <pane xSplit="1" ySplit="5" topLeftCell="B6" activePane="bottomRight" state="frozen"/>
      <selection/>
      <selection pane="topRight"/>
      <selection pane="bottomLeft"/>
      <selection pane="bottomRight" activeCell="D7" sqref="D7"/>
    </sheetView>
  </sheetViews>
  <sheetFormatPr defaultColWidth="6.125" defaultRowHeight="14.25" customHeight="1"/>
  <cols>
    <col min="1" max="1" width="37.625" style="36" customWidth="1"/>
    <col min="2" max="2" width="12.125" style="37" customWidth="1"/>
    <col min="3" max="6" width="12.125" style="36" customWidth="1"/>
    <col min="7" max="7" width="11.375" style="36" customWidth="1"/>
    <col min="8" max="8" width="8.625" style="36" customWidth="1"/>
    <col min="9" max="9" width="11.375" style="36" customWidth="1"/>
    <col min="10" max="10" width="10.875" style="36" customWidth="1"/>
    <col min="11" max="14" width="6.125" style="36"/>
    <col min="15" max="15" width="9.125" style="36" customWidth="1"/>
    <col min="16" max="16384" width="6.125" style="36"/>
  </cols>
  <sheetData>
    <row r="1" s="1" customFormat="1" ht="39.95" customHeight="1" spans="1:2">
      <c r="A1" s="7" t="s">
        <v>68</v>
      </c>
      <c r="B1" s="8"/>
    </row>
    <row r="2" s="34" customFormat="1" ht="30.95" customHeight="1" spans="1:6">
      <c r="A2" s="9" t="s">
        <v>69</v>
      </c>
      <c r="B2" s="10"/>
      <c r="C2" s="9"/>
      <c r="D2" s="9"/>
      <c r="E2" s="9"/>
      <c r="F2" s="9"/>
    </row>
    <row r="3" s="1" customFormat="1" ht="22.5" customHeight="1" spans="1:6">
      <c r="A3" s="38"/>
      <c r="B3" s="8"/>
      <c r="D3" s="39" t="s">
        <v>2</v>
      </c>
      <c r="E3" s="39"/>
      <c r="F3" s="39"/>
    </row>
    <row r="4" s="35" customFormat="1" ht="31.9" customHeight="1" spans="1:9">
      <c r="A4" s="40" t="s">
        <v>3</v>
      </c>
      <c r="B4" s="41" t="s">
        <v>70</v>
      </c>
      <c r="C4" s="42" t="s">
        <v>71</v>
      </c>
      <c r="D4" s="42" t="s">
        <v>72</v>
      </c>
      <c r="E4" s="43" t="s">
        <v>73</v>
      </c>
      <c r="F4" s="44"/>
      <c r="I4" s="53"/>
    </row>
    <row r="5" s="4" customFormat="1" ht="52.15" customHeight="1" spans="1:6">
      <c r="A5" s="40"/>
      <c r="B5" s="41"/>
      <c r="C5" s="42"/>
      <c r="D5" s="42"/>
      <c r="E5" s="42" t="s">
        <v>74</v>
      </c>
      <c r="F5" s="42" t="s">
        <v>75</v>
      </c>
    </row>
    <row r="6" s="1" customFormat="1" ht="22.5" customHeight="1" spans="1:10">
      <c r="A6" s="19" t="s">
        <v>10</v>
      </c>
      <c r="B6" s="20">
        <f>SUM(B7,B22)</f>
        <v>32825</v>
      </c>
      <c r="C6" s="21">
        <f>SUM(C7,C22)</f>
        <v>25630</v>
      </c>
      <c r="D6" s="21">
        <f>SUM(D7,D22)</f>
        <v>35400</v>
      </c>
      <c r="E6" s="45">
        <f t="shared" ref="E6:E30" si="0">IF(AND(D6&gt;0,B6&gt;0)=TRUE,D6/B6*100-100,"")</f>
        <v>7.84463061690785</v>
      </c>
      <c r="F6" s="45">
        <f t="shared" ref="F6:F30" si="1">IF(AND(D6&gt;0,C6&gt;0)=TRUE,D6/C6*100-100,"")</f>
        <v>38.1193913382755</v>
      </c>
      <c r="I6" s="28"/>
      <c r="J6" s="28"/>
    </row>
    <row r="7" s="1" customFormat="1" ht="22.5" customHeight="1" spans="1:10">
      <c r="A7" s="46" t="s">
        <v>11</v>
      </c>
      <c r="B7" s="47">
        <f>SUM(B8:B21)</f>
        <v>15105</v>
      </c>
      <c r="C7" s="48">
        <f>SUM(C8:C21)</f>
        <v>10276.1</v>
      </c>
      <c r="D7" s="48">
        <f>SUM(D8:D21)</f>
        <v>20795</v>
      </c>
      <c r="E7" s="49">
        <f t="shared" si="0"/>
        <v>37.6696458126448</v>
      </c>
      <c r="F7" s="49">
        <f t="shared" si="1"/>
        <v>102.36276408365</v>
      </c>
      <c r="I7" s="28"/>
      <c r="J7" s="28"/>
    </row>
    <row r="8" s="1" customFormat="1" ht="22.5" customHeight="1" spans="1:10">
      <c r="A8" s="46" t="s">
        <v>12</v>
      </c>
      <c r="B8" s="47">
        <f>'22一般公共预算收入'!C8</f>
        <v>4025</v>
      </c>
      <c r="C8" s="48">
        <f>'22一般公共预算收入'!D8</f>
        <v>375.9</v>
      </c>
      <c r="D8" s="48">
        <v>6650</v>
      </c>
      <c r="E8" s="49">
        <f t="shared" si="0"/>
        <v>65.2173913043478</v>
      </c>
      <c r="F8" s="49">
        <f t="shared" si="1"/>
        <v>1669.08752327747</v>
      </c>
      <c r="I8" s="28"/>
      <c r="J8" s="28"/>
    </row>
    <row r="9" s="1" customFormat="1" ht="22.5" customHeight="1" spans="1:10">
      <c r="A9" s="46" t="s">
        <v>13</v>
      </c>
      <c r="B9" s="47">
        <f>'22一般公共预算收入'!C9</f>
        <v>1750</v>
      </c>
      <c r="C9" s="48">
        <f>'22一般公共预算收入'!D9</f>
        <v>1670.8</v>
      </c>
      <c r="D9" s="48">
        <v>1890</v>
      </c>
      <c r="E9" s="49">
        <f t="shared" si="0"/>
        <v>8</v>
      </c>
      <c r="F9" s="49">
        <f t="shared" si="1"/>
        <v>13.1194637299497</v>
      </c>
      <c r="I9" s="28"/>
      <c r="J9" s="28"/>
    </row>
    <row r="10" s="1" customFormat="1" ht="22.5" customHeight="1" spans="1:10">
      <c r="A10" s="46" t="s">
        <v>14</v>
      </c>
      <c r="B10" s="47">
        <f>'22一般公共预算收入'!C10</f>
        <v>280</v>
      </c>
      <c r="C10" s="48">
        <f>'22一般公共预算收入'!D10</f>
        <v>240.2</v>
      </c>
      <c r="D10" s="48">
        <v>280</v>
      </c>
      <c r="E10" s="49">
        <f t="shared" si="0"/>
        <v>0</v>
      </c>
      <c r="F10" s="49">
        <f t="shared" si="1"/>
        <v>16.5695253955038</v>
      </c>
      <c r="I10" s="28"/>
      <c r="J10" s="28"/>
    </row>
    <row r="11" s="1" customFormat="1" ht="22.5" customHeight="1" spans="1:10">
      <c r="A11" s="46" t="s">
        <v>15</v>
      </c>
      <c r="B11" s="47">
        <f>'22一般公共预算收入'!C11</f>
        <v>0</v>
      </c>
      <c r="C11" s="48">
        <f>'22一般公共预算收入'!D11</f>
        <v>0</v>
      </c>
      <c r="D11" s="48"/>
      <c r="E11" s="49" t="str">
        <f t="shared" si="0"/>
        <v/>
      </c>
      <c r="F11" s="49" t="str">
        <f t="shared" si="1"/>
        <v/>
      </c>
      <c r="I11" s="28"/>
      <c r="J11" s="28"/>
    </row>
    <row r="12" s="1" customFormat="1" ht="22.5" customHeight="1" spans="1:10">
      <c r="A12" s="46" t="s">
        <v>16</v>
      </c>
      <c r="B12" s="47">
        <f>'22一般公共预算收入'!C12</f>
        <v>575</v>
      </c>
      <c r="C12" s="48">
        <f>'22一般公共预算收入'!D12</f>
        <v>599.9</v>
      </c>
      <c r="D12" s="48">
        <v>850</v>
      </c>
      <c r="E12" s="49">
        <f t="shared" si="0"/>
        <v>47.8260869565217</v>
      </c>
      <c r="F12" s="49">
        <f t="shared" si="1"/>
        <v>41.690281713619</v>
      </c>
      <c r="I12" s="28"/>
      <c r="J12" s="28"/>
    </row>
    <row r="13" s="1" customFormat="1" ht="22.5" customHeight="1" spans="1:10">
      <c r="A13" s="46" t="s">
        <v>17</v>
      </c>
      <c r="B13" s="47">
        <f>'22一般公共预算收入'!C13</f>
        <v>1000</v>
      </c>
      <c r="C13" s="48">
        <f>'22一般公共预算收入'!D13</f>
        <v>1204</v>
      </c>
      <c r="D13" s="48">
        <v>1500</v>
      </c>
      <c r="E13" s="49">
        <f t="shared" si="0"/>
        <v>50</v>
      </c>
      <c r="F13" s="49">
        <f t="shared" si="1"/>
        <v>24.5847176079734</v>
      </c>
      <c r="I13" s="28"/>
      <c r="J13" s="28"/>
    </row>
    <row r="14" s="1" customFormat="1" ht="22.5" customHeight="1" spans="1:10">
      <c r="A14" s="46" t="s">
        <v>18</v>
      </c>
      <c r="B14" s="47">
        <f>'22一般公共预算收入'!C14</f>
        <v>750</v>
      </c>
      <c r="C14" s="48">
        <f>'22一般公共预算收入'!D14</f>
        <v>848.3</v>
      </c>
      <c r="D14" s="48">
        <v>875</v>
      </c>
      <c r="E14" s="49">
        <f t="shared" si="0"/>
        <v>16.6666666666667</v>
      </c>
      <c r="F14" s="49">
        <f t="shared" si="1"/>
        <v>3.14747141341508</v>
      </c>
      <c r="I14" s="28"/>
      <c r="J14" s="28"/>
    </row>
    <row r="15" s="4" customFormat="1" ht="22.5" customHeight="1" spans="1:15">
      <c r="A15" s="46" t="s">
        <v>19</v>
      </c>
      <c r="B15" s="47">
        <f>'22一般公共预算收入'!C15</f>
        <v>3900</v>
      </c>
      <c r="C15" s="48">
        <f>'22一般公共预算收入'!D15</f>
        <v>3492.4</v>
      </c>
      <c r="D15" s="48">
        <v>4000</v>
      </c>
      <c r="E15" s="49">
        <f t="shared" si="0"/>
        <v>2.56410256410255</v>
      </c>
      <c r="F15" s="49">
        <f t="shared" si="1"/>
        <v>14.5344175924865</v>
      </c>
      <c r="G15" s="1"/>
      <c r="I15" s="28"/>
      <c r="J15" s="28"/>
      <c r="O15" s="1"/>
    </row>
    <row r="16" s="1" customFormat="1" ht="22.5" customHeight="1" spans="1:10">
      <c r="A16" s="46" t="s">
        <v>20</v>
      </c>
      <c r="B16" s="47">
        <f>'22一般公共预算收入'!C16</f>
        <v>1550</v>
      </c>
      <c r="C16" s="48">
        <f>'22一般公共预算收入'!D16</f>
        <v>919</v>
      </c>
      <c r="D16" s="48">
        <v>1000</v>
      </c>
      <c r="E16" s="49">
        <f t="shared" si="0"/>
        <v>-35.4838709677419</v>
      </c>
      <c r="F16" s="49">
        <f t="shared" si="1"/>
        <v>8.8139281828074</v>
      </c>
      <c r="I16" s="28"/>
      <c r="J16" s="28"/>
    </row>
    <row r="17" s="1" customFormat="1" ht="22.5" customHeight="1" spans="1:10">
      <c r="A17" s="46" t="s">
        <v>21</v>
      </c>
      <c r="B17" s="47">
        <f>'22一般公共预算收入'!C17</f>
        <v>0</v>
      </c>
      <c r="C17" s="48">
        <f>'22一般公共预算收入'!D17</f>
        <v>22.8</v>
      </c>
      <c r="D17" s="48">
        <v>750</v>
      </c>
      <c r="E17" s="49" t="str">
        <f t="shared" si="0"/>
        <v/>
      </c>
      <c r="F17" s="49">
        <f t="shared" si="1"/>
        <v>3189.47368421053</v>
      </c>
      <c r="I17" s="28"/>
      <c r="J17" s="28"/>
    </row>
    <row r="18" s="1" customFormat="1" ht="22.5" customHeight="1" spans="1:10">
      <c r="A18" s="46" t="s">
        <v>22</v>
      </c>
      <c r="B18" s="47">
        <f>'22一般公共预算收入'!C18</f>
        <v>1275</v>
      </c>
      <c r="C18" s="48">
        <f>'22一般公共预算收入'!D18</f>
        <v>902.8</v>
      </c>
      <c r="D18" s="48">
        <v>3000</v>
      </c>
      <c r="E18" s="49">
        <f t="shared" si="0"/>
        <v>135.294117647059</v>
      </c>
      <c r="F18" s="49">
        <f t="shared" si="1"/>
        <v>232.299512627381</v>
      </c>
      <c r="I18" s="28"/>
      <c r="J18" s="28"/>
    </row>
    <row r="19" s="1" customFormat="1" ht="22.5" customHeight="1" spans="1:10">
      <c r="A19" s="46" t="s">
        <v>23</v>
      </c>
      <c r="B19" s="47">
        <f>'22一般公共预算收入'!C19</f>
        <v>0</v>
      </c>
      <c r="C19" s="48">
        <f>'22一般公共预算收入'!D19</f>
        <v>0</v>
      </c>
      <c r="D19" s="48"/>
      <c r="E19" s="49" t="str">
        <f t="shared" si="0"/>
        <v/>
      </c>
      <c r="F19" s="49" t="str">
        <f t="shared" si="1"/>
        <v/>
      </c>
      <c r="I19" s="28"/>
      <c r="J19" s="28"/>
    </row>
    <row r="20" s="1" customFormat="1" ht="22.5" customHeight="1" spans="1:10">
      <c r="A20" s="46" t="s">
        <v>24</v>
      </c>
      <c r="B20" s="47">
        <f>'22一般公共预算收入'!C20</f>
        <v>0</v>
      </c>
      <c r="C20" s="48">
        <f>'22一般公共预算收入'!D20</f>
        <v>0</v>
      </c>
      <c r="D20" s="48"/>
      <c r="E20" s="49" t="str">
        <f t="shared" si="0"/>
        <v/>
      </c>
      <c r="F20" s="49" t="str">
        <f t="shared" si="1"/>
        <v/>
      </c>
      <c r="I20" s="28"/>
      <c r="J20" s="28"/>
    </row>
    <row r="21" s="1" customFormat="1" ht="22.5" customHeight="1" spans="1:10">
      <c r="A21" s="46" t="s">
        <v>25</v>
      </c>
      <c r="B21" s="47">
        <f>'22一般公共预算收入'!C21</f>
        <v>0</v>
      </c>
      <c r="C21" s="48">
        <f>'22一般公共预算收入'!D21</f>
        <v>0</v>
      </c>
      <c r="D21" s="48"/>
      <c r="E21" s="49" t="str">
        <f t="shared" si="0"/>
        <v/>
      </c>
      <c r="F21" s="49" t="str">
        <f t="shared" si="1"/>
        <v/>
      </c>
      <c r="I21" s="28"/>
      <c r="J21" s="28"/>
    </row>
    <row r="22" s="1" customFormat="1" ht="22.5" customHeight="1" spans="1:10">
      <c r="A22" s="46" t="s">
        <v>26</v>
      </c>
      <c r="B22" s="50">
        <f>SUM(B23:B30)</f>
        <v>17720</v>
      </c>
      <c r="C22" s="51">
        <f>SUM(C23:C30)</f>
        <v>15353.9</v>
      </c>
      <c r="D22" s="51">
        <f>SUM(D23:D30)</f>
        <v>14605</v>
      </c>
      <c r="E22" s="49">
        <f t="shared" si="0"/>
        <v>-17.579006772009</v>
      </c>
      <c r="F22" s="49">
        <f t="shared" si="1"/>
        <v>-4.87758810465093</v>
      </c>
      <c r="G22" s="28"/>
      <c r="I22" s="28"/>
      <c r="J22" s="28"/>
    </row>
    <row r="23" s="1" customFormat="1" ht="22.5" customHeight="1" spans="1:10">
      <c r="A23" s="46" t="s">
        <v>27</v>
      </c>
      <c r="B23" s="47">
        <f>'22一般公共预算收入'!C23</f>
        <v>500</v>
      </c>
      <c r="C23" s="48">
        <f>'22一般公共预算收入'!D23</f>
        <v>366.8</v>
      </c>
      <c r="D23" s="48">
        <v>500</v>
      </c>
      <c r="E23" s="49">
        <f t="shared" si="0"/>
        <v>0</v>
      </c>
      <c r="F23" s="49">
        <f t="shared" si="1"/>
        <v>36.3140676117775</v>
      </c>
      <c r="I23" s="28"/>
      <c r="J23" s="28"/>
    </row>
    <row r="24" s="1" customFormat="1" ht="22.5" customHeight="1" spans="1:10">
      <c r="A24" s="46" t="s">
        <v>28</v>
      </c>
      <c r="B24" s="47">
        <f>'22一般公共预算收入'!C24</f>
        <v>150</v>
      </c>
      <c r="C24" s="48">
        <f>'22一般公共预算收入'!D24</f>
        <v>78.6</v>
      </c>
      <c r="D24" s="48">
        <v>75</v>
      </c>
      <c r="E24" s="49">
        <f t="shared" si="0"/>
        <v>-50</v>
      </c>
      <c r="F24" s="49">
        <f t="shared" si="1"/>
        <v>-4.58015267175573</v>
      </c>
      <c r="I24" s="28"/>
      <c r="J24" s="28"/>
    </row>
    <row r="25" s="1" customFormat="1" ht="22.5" customHeight="1" spans="1:10">
      <c r="A25" s="46" t="s">
        <v>29</v>
      </c>
      <c r="B25" s="47">
        <f>'22一般公共预算收入'!C25</f>
        <v>70</v>
      </c>
      <c r="C25" s="48">
        <f>'22一般公共预算收入'!D25</f>
        <v>31.5</v>
      </c>
      <c r="D25" s="48">
        <v>30</v>
      </c>
      <c r="E25" s="49">
        <f t="shared" si="0"/>
        <v>-57.1428571428571</v>
      </c>
      <c r="F25" s="49">
        <f t="shared" si="1"/>
        <v>-4.76190476190477</v>
      </c>
      <c r="I25" s="28"/>
      <c r="J25" s="28"/>
    </row>
    <row r="26" s="1" customFormat="1" ht="22.5" customHeight="1" spans="1:10">
      <c r="A26" s="52" t="s">
        <v>30</v>
      </c>
      <c r="B26" s="47">
        <f>'22一般公共预算收入'!C26</f>
        <v>0</v>
      </c>
      <c r="C26" s="48">
        <f>'22一般公共预算收入'!D26</f>
        <v>0</v>
      </c>
      <c r="D26" s="48"/>
      <c r="E26" s="49" t="str">
        <f t="shared" si="0"/>
        <v/>
      </c>
      <c r="F26" s="49" t="str">
        <f t="shared" si="1"/>
        <v/>
      </c>
      <c r="I26" s="28"/>
      <c r="J26" s="28"/>
    </row>
    <row r="27" s="1" customFormat="1" ht="22.5" customHeight="1" spans="1:10">
      <c r="A27" s="52" t="s">
        <v>31</v>
      </c>
      <c r="B27" s="47">
        <f>'22一般公共预算收入'!C27</f>
        <v>17000</v>
      </c>
      <c r="C27" s="48">
        <f>'22一般公共预算收入'!D27</f>
        <v>14877</v>
      </c>
      <c r="D27" s="48">
        <v>14000</v>
      </c>
      <c r="E27" s="49">
        <f t="shared" si="0"/>
        <v>-17.6470588235294</v>
      </c>
      <c r="F27" s="49">
        <f t="shared" si="1"/>
        <v>-5.89500571351751</v>
      </c>
      <c r="I27" s="28"/>
      <c r="J27" s="28"/>
    </row>
    <row r="28" s="1" customFormat="1" ht="22.5" customHeight="1" spans="1:10">
      <c r="A28" s="52" t="s">
        <v>32</v>
      </c>
      <c r="B28" s="47">
        <f>'22一般公共预算收入'!C28</f>
        <v>0</v>
      </c>
      <c r="C28" s="48">
        <f>'22一般公共预算收入'!D28</f>
        <v>0</v>
      </c>
      <c r="D28" s="48"/>
      <c r="E28" s="49" t="str">
        <f t="shared" si="0"/>
        <v/>
      </c>
      <c r="F28" s="49" t="str">
        <f t="shared" si="1"/>
        <v/>
      </c>
      <c r="I28" s="28"/>
      <c r="J28" s="28"/>
    </row>
    <row r="29" s="1" customFormat="1" ht="22.5" customHeight="1" spans="1:10">
      <c r="A29" s="52" t="s">
        <v>33</v>
      </c>
      <c r="B29" s="47">
        <f>'22一般公共预算收入'!C29</f>
        <v>0</v>
      </c>
      <c r="C29" s="48">
        <f>'22一般公共预算收入'!D29</f>
        <v>0</v>
      </c>
      <c r="D29" s="48"/>
      <c r="E29" s="49" t="str">
        <f t="shared" si="0"/>
        <v/>
      </c>
      <c r="F29" s="49" t="str">
        <f t="shared" si="1"/>
        <v/>
      </c>
      <c r="I29" s="28"/>
      <c r="J29" s="28"/>
    </row>
    <row r="30" s="1" customFormat="1" ht="22.5" customHeight="1" spans="1:10">
      <c r="A30" s="52" t="s">
        <v>34</v>
      </c>
      <c r="B30" s="47">
        <f>'22一般公共预算收入'!C30</f>
        <v>0</v>
      </c>
      <c r="C30" s="48">
        <f>'22一般公共预算收入'!D30</f>
        <v>0</v>
      </c>
      <c r="D30" s="48"/>
      <c r="E30" s="49" t="str">
        <f t="shared" si="0"/>
        <v/>
      </c>
      <c r="F30" s="49" t="str">
        <f t="shared" si="1"/>
        <v/>
      </c>
      <c r="I30" s="28"/>
      <c r="J30" s="28"/>
    </row>
  </sheetData>
  <mergeCells count="7">
    <mergeCell ref="A2:F2"/>
    <mergeCell ref="D3:F3"/>
    <mergeCell ref="E4:F4"/>
    <mergeCell ref="A4:A5"/>
    <mergeCell ref="B4:B5"/>
    <mergeCell ref="C4:C5"/>
    <mergeCell ref="D4:D5"/>
  </mergeCells>
  <printOptions horizontalCentered="1"/>
  <pageMargins left="0.78740157480315" right="0.78740157480315" top="1.41732283464567" bottom="1.37795275590551" header="0" footer="0.984251968503937"/>
  <pageSetup paperSize="9" scale="81" fitToHeight="0" orientation="portrait" blackAndWhite="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pageSetUpPr fitToPage="1"/>
  </sheetPr>
  <dimension ref="A1:AB30"/>
  <sheetViews>
    <sheetView showGridLines="0" showZeros="0" view="pageBreakPreview" zoomScale="75" zoomScaleNormal="100" workbookViewId="0">
      <pane xSplit="1" ySplit="4" topLeftCell="B5" activePane="bottomRight" state="frozen"/>
      <selection/>
      <selection pane="topRight"/>
      <selection pane="bottomLeft"/>
      <selection pane="bottomRight" activeCell="A2" sqref="A2:D2"/>
    </sheetView>
  </sheetViews>
  <sheetFormatPr defaultColWidth="9" defaultRowHeight="14.25"/>
  <cols>
    <col min="1" max="1" width="37.625" style="5" customWidth="1"/>
    <col min="2" max="2" width="20.875" style="6" customWidth="1"/>
    <col min="3" max="3" width="19.75" style="5" customWidth="1"/>
    <col min="4" max="4" width="19.875" style="5" customWidth="1"/>
    <col min="5" max="9" width="10.25" style="5" hidden="1" customWidth="1"/>
    <col min="10" max="10" width="10.25" style="5" customWidth="1"/>
    <col min="11" max="12" width="9.125" style="5" customWidth="1"/>
    <col min="13" max="13" width="9" style="5"/>
    <col min="14" max="14" width="10.25" style="5" customWidth="1"/>
    <col min="15" max="15" width="9" style="5"/>
    <col min="16" max="16" width="10.25" style="5" customWidth="1"/>
    <col min="17" max="17" width="9" style="5"/>
    <col min="18" max="18" width="10.25" style="5" customWidth="1"/>
    <col min="19" max="19" width="9" style="5"/>
    <col min="20" max="20" width="10.25" style="5" customWidth="1"/>
    <col min="21" max="21" width="9" style="5"/>
    <col min="22" max="22" width="10.25" style="5" customWidth="1"/>
    <col min="23" max="16384" width="9" style="5"/>
  </cols>
  <sheetData>
    <row r="1" s="1" customFormat="1" ht="39.95" customHeight="1" spans="1:2">
      <c r="A1" s="7" t="s">
        <v>76</v>
      </c>
      <c r="B1" s="8"/>
    </row>
    <row r="2" s="2" customFormat="1" ht="30.6" customHeight="1" spans="1:4">
      <c r="A2" s="9" t="s">
        <v>77</v>
      </c>
      <c r="B2" s="10"/>
      <c r="C2" s="9"/>
      <c r="D2" s="9"/>
    </row>
    <row r="3" s="1" customFormat="1" ht="22.5" customHeight="1" spans="1:4">
      <c r="A3" s="11"/>
      <c r="B3" s="12"/>
      <c r="C3" s="13"/>
      <c r="D3" s="14" t="s">
        <v>2</v>
      </c>
    </row>
    <row r="4" s="3" customFormat="1" ht="84" customHeight="1" spans="1:8">
      <c r="A4" s="15" t="s">
        <v>37</v>
      </c>
      <c r="B4" s="16" t="s">
        <v>78</v>
      </c>
      <c r="C4" s="17" t="s">
        <v>79</v>
      </c>
      <c r="D4" s="18" t="s">
        <v>80</v>
      </c>
      <c r="F4" s="3" t="s">
        <v>81</v>
      </c>
      <c r="G4" s="3" t="s">
        <v>82</v>
      </c>
      <c r="H4" s="3" t="s">
        <v>83</v>
      </c>
    </row>
    <row r="5" s="4" customFormat="1" ht="22.5" customHeight="1" spans="1:28">
      <c r="A5" s="19" t="s">
        <v>41</v>
      </c>
      <c r="B5" s="20">
        <f>SUM(B6:B30)</f>
        <v>65237</v>
      </c>
      <c r="C5" s="21">
        <f>SUM(C6:C30)</f>
        <v>66296</v>
      </c>
      <c r="D5" s="22">
        <f>IF(AND(C5&gt;0,B5&gt;0),C5/B5*100-100,"")</f>
        <v>1.62331192421479</v>
      </c>
      <c r="E5" s="23">
        <f>SUM(F5:H5)</f>
        <v>681393</v>
      </c>
      <c r="F5" s="23">
        <f t="shared" ref="F5:H5" si="0">SUM(F6:F30)</f>
        <v>576461</v>
      </c>
      <c r="G5" s="23">
        <f t="shared" si="0"/>
        <v>44932</v>
      </c>
      <c r="H5" s="23">
        <f t="shared" si="0"/>
        <v>60000</v>
      </c>
      <c r="I5" s="29">
        <f>E5/B5*100-100</f>
        <v>944.488557107163</v>
      </c>
      <c r="J5" s="23"/>
      <c r="K5" s="23"/>
      <c r="L5" s="23"/>
      <c r="N5" s="23"/>
      <c r="O5" s="30"/>
      <c r="P5" s="23"/>
      <c r="Q5" s="33"/>
      <c r="R5" s="23"/>
      <c r="S5" s="33"/>
      <c r="T5" s="23"/>
      <c r="U5" s="33"/>
      <c r="V5" s="23"/>
      <c r="W5" s="33"/>
      <c r="X5" s="23"/>
      <c r="Y5" s="33"/>
      <c r="Z5" s="23"/>
      <c r="AA5" s="33"/>
      <c r="AB5" s="23" t="s">
        <v>84</v>
      </c>
    </row>
    <row r="6" s="1" customFormat="1" ht="22.5" customHeight="1" spans="1:27">
      <c r="A6" s="24" t="s">
        <v>42</v>
      </c>
      <c r="B6" s="25">
        <f>'22一般公共预算支出'!C7</f>
        <v>9090</v>
      </c>
      <c r="C6" s="26">
        <v>7750</v>
      </c>
      <c r="D6" s="27">
        <f t="shared" ref="D6:D30" si="1">IF(AND(C6&gt;0,B6&gt;0),C6/B6*100-100,"")</f>
        <v>-14.7414741474147</v>
      </c>
      <c r="E6" s="1">
        <f t="shared" ref="E6:E30" si="2">SUM(F6:H6)</f>
        <v>50546</v>
      </c>
      <c r="F6" s="28">
        <v>39089</v>
      </c>
      <c r="G6" s="28">
        <v>457</v>
      </c>
      <c r="H6" s="28">
        <v>11000</v>
      </c>
      <c r="I6" s="31">
        <f t="shared" ref="I6:I30" si="3">E6/B6*100-100</f>
        <v>456.061606160616</v>
      </c>
      <c r="J6" s="28"/>
      <c r="K6" s="28"/>
      <c r="L6" s="28"/>
      <c r="N6" s="28"/>
      <c r="O6" s="32"/>
      <c r="P6" s="28"/>
      <c r="Q6" s="32"/>
      <c r="R6" s="28"/>
      <c r="S6" s="32"/>
      <c r="T6" s="28"/>
      <c r="U6" s="32"/>
      <c r="V6" s="28"/>
      <c r="W6" s="32"/>
      <c r="X6" s="28"/>
      <c r="Y6" s="32"/>
      <c r="Z6" s="28"/>
      <c r="AA6" s="32"/>
    </row>
    <row r="7" s="1" customFormat="1" ht="22.5" customHeight="1" spans="1:27">
      <c r="A7" s="24" t="s">
        <v>43</v>
      </c>
      <c r="B7" s="25">
        <f>'22一般公共预算支出'!C8</f>
        <v>0</v>
      </c>
      <c r="C7" s="26"/>
      <c r="D7" s="27" t="str">
        <f t="shared" si="1"/>
        <v/>
      </c>
      <c r="E7" s="1">
        <f t="shared" si="2"/>
        <v>0</v>
      </c>
      <c r="F7" s="28"/>
      <c r="G7" s="28"/>
      <c r="H7" s="28"/>
      <c r="I7" s="31" t="e">
        <f t="shared" si="3"/>
        <v>#DIV/0!</v>
      </c>
      <c r="J7" s="28"/>
      <c r="K7" s="28"/>
      <c r="L7" s="28"/>
      <c r="N7" s="28"/>
      <c r="O7" s="32"/>
      <c r="P7" s="28"/>
      <c r="Q7" s="32"/>
      <c r="R7" s="28"/>
      <c r="S7" s="32"/>
      <c r="T7" s="28"/>
      <c r="U7" s="32"/>
      <c r="V7" s="28"/>
      <c r="W7" s="32"/>
      <c r="X7" s="28"/>
      <c r="Y7" s="32"/>
      <c r="Z7" s="28"/>
      <c r="AA7" s="32"/>
    </row>
    <row r="8" s="1" customFormat="1" ht="22.5" customHeight="1" spans="1:27">
      <c r="A8" s="24" t="s">
        <v>44</v>
      </c>
      <c r="B8" s="25">
        <f>'22一般公共预算支出'!C9</f>
        <v>0</v>
      </c>
      <c r="C8" s="26"/>
      <c r="D8" s="27" t="str">
        <f t="shared" si="1"/>
        <v/>
      </c>
      <c r="E8" s="1">
        <f t="shared" si="2"/>
        <v>3502</v>
      </c>
      <c r="F8" s="28">
        <v>3502</v>
      </c>
      <c r="G8" s="28"/>
      <c r="H8" s="28"/>
      <c r="I8" s="31" t="e">
        <f t="shared" si="3"/>
        <v>#DIV/0!</v>
      </c>
      <c r="J8" s="28"/>
      <c r="K8" s="28"/>
      <c r="L8" s="28"/>
      <c r="N8" s="28"/>
      <c r="O8" s="32"/>
      <c r="P8" s="28"/>
      <c r="Q8" s="32"/>
      <c r="R8" s="28"/>
      <c r="S8" s="32"/>
      <c r="T8" s="28"/>
      <c r="U8" s="32"/>
      <c r="V8" s="28"/>
      <c r="W8" s="32"/>
      <c r="X8" s="28"/>
      <c r="Y8" s="32"/>
      <c r="Z8" s="28"/>
      <c r="AA8" s="32"/>
    </row>
    <row r="9" s="1" customFormat="1" ht="22.5" customHeight="1" spans="1:27">
      <c r="A9" s="24" t="s">
        <v>45</v>
      </c>
      <c r="B9" s="25">
        <f>'22一般公共预算支出'!C10</f>
        <v>917</v>
      </c>
      <c r="C9" s="26">
        <v>1006</v>
      </c>
      <c r="D9" s="27">
        <f t="shared" si="1"/>
        <v>9.70556161395857</v>
      </c>
      <c r="E9" s="1">
        <f t="shared" si="2"/>
        <v>58846</v>
      </c>
      <c r="F9" s="28">
        <v>43846</v>
      </c>
      <c r="G9" s="28"/>
      <c r="H9" s="28">
        <v>15000</v>
      </c>
      <c r="I9" s="31">
        <f t="shared" si="3"/>
        <v>6317.23009814613</v>
      </c>
      <c r="J9" s="28"/>
      <c r="K9" s="28"/>
      <c r="L9" s="28"/>
      <c r="N9" s="28"/>
      <c r="O9" s="32"/>
      <c r="P9" s="28"/>
      <c r="Q9" s="32"/>
      <c r="R9" s="28"/>
      <c r="S9" s="32"/>
      <c r="T9" s="28"/>
      <c r="U9" s="32"/>
      <c r="V9" s="28"/>
      <c r="W9" s="32"/>
      <c r="X9" s="28"/>
      <c r="Y9" s="32"/>
      <c r="Z9" s="28"/>
      <c r="AA9" s="32"/>
    </row>
    <row r="10" s="1" customFormat="1" ht="22.5" customHeight="1" spans="1:27">
      <c r="A10" s="24" t="s">
        <v>46</v>
      </c>
      <c r="B10" s="25">
        <f>'22一般公共预算支出'!C11</f>
        <v>6564</v>
      </c>
      <c r="C10" s="26">
        <v>8620</v>
      </c>
      <c r="D10" s="27">
        <f t="shared" si="1"/>
        <v>31.3223644119439</v>
      </c>
      <c r="E10" s="1">
        <f t="shared" si="2"/>
        <v>109887</v>
      </c>
      <c r="F10" s="28">
        <v>52877</v>
      </c>
      <c r="G10" s="28">
        <v>5010</v>
      </c>
      <c r="H10" s="28">
        <v>52000</v>
      </c>
      <c r="I10" s="31">
        <f t="shared" si="3"/>
        <v>1574.08592321755</v>
      </c>
      <c r="J10" s="28"/>
      <c r="K10" s="28"/>
      <c r="L10" s="28"/>
      <c r="N10" s="28"/>
      <c r="O10" s="32"/>
      <c r="P10" s="28"/>
      <c r="Q10" s="32"/>
      <c r="R10" s="28"/>
      <c r="S10" s="32"/>
      <c r="T10" s="28"/>
      <c r="U10" s="32"/>
      <c r="V10" s="28"/>
      <c r="W10" s="32"/>
      <c r="X10" s="28"/>
      <c r="Y10" s="32"/>
      <c r="Z10" s="28"/>
      <c r="AA10" s="32"/>
    </row>
    <row r="11" s="1" customFormat="1" ht="22.5" customHeight="1" spans="1:27">
      <c r="A11" s="24" t="s">
        <v>47</v>
      </c>
      <c r="B11" s="25">
        <f>'22一般公共预算支出'!C12</f>
        <v>616</v>
      </c>
      <c r="C11" s="26">
        <v>606</v>
      </c>
      <c r="D11" s="27">
        <f t="shared" si="1"/>
        <v>-1.62337662337663</v>
      </c>
      <c r="E11" s="1">
        <f t="shared" si="2"/>
        <v>22942</v>
      </c>
      <c r="F11" s="28">
        <v>4942</v>
      </c>
      <c r="G11" s="28"/>
      <c r="H11" s="28">
        <v>18000</v>
      </c>
      <c r="I11" s="31">
        <f t="shared" si="3"/>
        <v>3624.35064935065</v>
      </c>
      <c r="J11" s="28"/>
      <c r="K11" s="28"/>
      <c r="L11" s="28"/>
      <c r="N11" s="28"/>
      <c r="O11" s="32"/>
      <c r="P11" s="28"/>
      <c r="Q11" s="32"/>
      <c r="R11" s="28"/>
      <c r="S11" s="32"/>
      <c r="T11" s="28"/>
      <c r="U11" s="32"/>
      <c r="V11" s="28"/>
      <c r="W11" s="32"/>
      <c r="X11" s="28"/>
      <c r="Y11" s="32"/>
      <c r="Z11" s="28"/>
      <c r="AA11" s="32"/>
    </row>
    <row r="12" s="1" customFormat="1" ht="22.5" customHeight="1" spans="1:27">
      <c r="A12" s="24" t="s">
        <v>48</v>
      </c>
      <c r="B12" s="25">
        <f>'22一般公共预算支出'!C13</f>
        <v>123</v>
      </c>
      <c r="C12" s="26">
        <v>216</v>
      </c>
      <c r="D12" s="27">
        <f t="shared" si="1"/>
        <v>75.609756097561</v>
      </c>
      <c r="E12" s="1">
        <f t="shared" si="2"/>
        <v>27138</v>
      </c>
      <c r="F12" s="28">
        <v>12138</v>
      </c>
      <c r="G12" s="28"/>
      <c r="H12" s="28">
        <v>15000</v>
      </c>
      <c r="I12" s="31">
        <f t="shared" si="3"/>
        <v>21963.4146341463</v>
      </c>
      <c r="J12" s="28"/>
      <c r="K12" s="28"/>
      <c r="L12" s="28"/>
      <c r="N12" s="28"/>
      <c r="O12" s="32"/>
      <c r="P12" s="28"/>
      <c r="Q12" s="32"/>
      <c r="R12" s="28"/>
      <c r="S12" s="32"/>
      <c r="T12" s="28"/>
      <c r="U12" s="32"/>
      <c r="V12" s="28"/>
      <c r="W12" s="32"/>
      <c r="X12" s="28"/>
      <c r="Y12" s="32"/>
      <c r="Z12" s="28"/>
      <c r="AA12" s="32"/>
    </row>
    <row r="13" s="1" customFormat="1" ht="22.5" customHeight="1" spans="1:27">
      <c r="A13" s="24" t="s">
        <v>49</v>
      </c>
      <c r="B13" s="25">
        <f>'22一般公共预算支出'!C14</f>
        <v>3201</v>
      </c>
      <c r="C13" s="26">
        <v>2590</v>
      </c>
      <c r="D13" s="27">
        <f t="shared" si="1"/>
        <v>-19.0877850671665</v>
      </c>
      <c r="E13" s="1">
        <f t="shared" si="2"/>
        <v>69955</v>
      </c>
      <c r="F13" s="28">
        <v>57050</v>
      </c>
      <c r="G13" s="28">
        <v>12905</v>
      </c>
      <c r="H13" s="28"/>
      <c r="I13" s="31">
        <f t="shared" si="3"/>
        <v>2085.41080912215</v>
      </c>
      <c r="J13" s="28"/>
      <c r="K13" s="28"/>
      <c r="L13" s="28"/>
      <c r="N13" s="28"/>
      <c r="O13" s="32"/>
      <c r="P13" s="28"/>
      <c r="Q13" s="32"/>
      <c r="R13" s="28"/>
      <c r="S13" s="32"/>
      <c r="T13" s="28"/>
      <c r="U13" s="32"/>
      <c r="V13" s="28"/>
      <c r="W13" s="32"/>
      <c r="X13" s="28"/>
      <c r="Y13" s="32"/>
      <c r="Z13" s="28"/>
      <c r="AA13" s="32"/>
    </row>
    <row r="14" s="1" customFormat="1" ht="22.5" customHeight="1" spans="1:27">
      <c r="A14" s="24" t="s">
        <v>50</v>
      </c>
      <c r="B14" s="25">
        <f>'22一般公共预算支出'!C15</f>
        <v>1397</v>
      </c>
      <c r="C14" s="26">
        <v>1875</v>
      </c>
      <c r="D14" s="27">
        <f t="shared" si="1"/>
        <v>34.2161775232641</v>
      </c>
      <c r="E14" s="1">
        <f t="shared" si="2"/>
        <v>71573</v>
      </c>
      <c r="F14" s="28">
        <v>44417</v>
      </c>
      <c r="G14" s="28">
        <v>2156</v>
      </c>
      <c r="H14" s="28">
        <v>25000</v>
      </c>
      <c r="I14" s="31">
        <f t="shared" si="3"/>
        <v>5023.33571939871</v>
      </c>
      <c r="J14" s="28"/>
      <c r="K14" s="28"/>
      <c r="L14" s="28"/>
      <c r="N14" s="28"/>
      <c r="O14" s="32"/>
      <c r="P14" s="28"/>
      <c r="Q14" s="32"/>
      <c r="R14" s="28"/>
      <c r="S14" s="32"/>
      <c r="T14" s="28"/>
      <c r="U14" s="32"/>
      <c r="V14" s="28"/>
      <c r="W14" s="32"/>
      <c r="X14" s="28"/>
      <c r="Y14" s="32"/>
      <c r="Z14" s="28"/>
      <c r="AA14" s="32"/>
    </row>
    <row r="15" s="1" customFormat="1" ht="22.5" customHeight="1" spans="1:27">
      <c r="A15" s="24" t="s">
        <v>51</v>
      </c>
      <c r="B15" s="25">
        <f>'22一般公共预算支出'!C16</f>
        <v>533</v>
      </c>
      <c r="C15" s="26">
        <v>1636</v>
      </c>
      <c r="D15" s="27">
        <f t="shared" si="1"/>
        <v>206.941838649156</v>
      </c>
      <c r="E15" s="1">
        <f t="shared" si="2"/>
        <v>18627</v>
      </c>
      <c r="F15" s="28">
        <v>12168</v>
      </c>
      <c r="G15" s="28">
        <v>1459</v>
      </c>
      <c r="H15" s="28">
        <v>5000</v>
      </c>
      <c r="I15" s="31">
        <f t="shared" si="3"/>
        <v>3394.74671669794</v>
      </c>
      <c r="J15" s="28"/>
      <c r="K15" s="28"/>
      <c r="L15" s="28"/>
      <c r="N15" s="28"/>
      <c r="O15" s="32"/>
      <c r="P15" s="28"/>
      <c r="Q15" s="32"/>
      <c r="R15" s="28"/>
      <c r="S15" s="32"/>
      <c r="T15" s="28"/>
      <c r="U15" s="32"/>
      <c r="V15" s="28"/>
      <c r="W15" s="32"/>
      <c r="X15" s="28"/>
      <c r="Y15" s="32"/>
      <c r="Z15" s="28"/>
      <c r="AA15" s="32"/>
    </row>
    <row r="16" s="1" customFormat="1" ht="22.5" customHeight="1" spans="1:27">
      <c r="A16" s="24" t="s">
        <v>52</v>
      </c>
      <c r="B16" s="25">
        <f>'22一般公共预算支出'!C17</f>
        <v>28390</v>
      </c>
      <c r="C16" s="26">
        <v>32149</v>
      </c>
      <c r="D16" s="27">
        <f t="shared" si="1"/>
        <v>13.240577668193</v>
      </c>
      <c r="E16" s="1">
        <f t="shared" si="2"/>
        <v>69363</v>
      </c>
      <c r="F16" s="28">
        <v>45077</v>
      </c>
      <c r="G16" s="28">
        <v>1486</v>
      </c>
      <c r="H16" s="28">
        <v>22800</v>
      </c>
      <c r="I16" s="31">
        <f t="shared" si="3"/>
        <v>144.321944346601</v>
      </c>
      <c r="J16" s="28"/>
      <c r="K16" s="28"/>
      <c r="L16" s="28"/>
      <c r="N16" s="28"/>
      <c r="O16" s="32"/>
      <c r="P16" s="28"/>
      <c r="Q16" s="32"/>
      <c r="R16" s="28"/>
      <c r="S16" s="32"/>
      <c r="T16" s="28"/>
      <c r="U16" s="32"/>
      <c r="V16" s="28"/>
      <c r="W16" s="32"/>
      <c r="X16" s="28"/>
      <c r="Y16" s="32"/>
      <c r="Z16" s="28"/>
      <c r="AA16" s="32"/>
    </row>
    <row r="17" s="1" customFormat="1" ht="22.5" customHeight="1" spans="1:27">
      <c r="A17" s="24" t="s">
        <v>53</v>
      </c>
      <c r="B17" s="25">
        <f>'22一般公共预算支出'!C18</f>
        <v>5670</v>
      </c>
      <c r="C17" s="26">
        <v>2735</v>
      </c>
      <c r="D17" s="27">
        <f t="shared" si="1"/>
        <v>-51.7636684303351</v>
      </c>
      <c r="E17" s="1">
        <f t="shared" si="2"/>
        <v>37519</v>
      </c>
      <c r="F17" s="28">
        <v>11839</v>
      </c>
      <c r="G17" s="28">
        <v>7680</v>
      </c>
      <c r="H17" s="28">
        <v>18000</v>
      </c>
      <c r="I17" s="31">
        <f t="shared" si="3"/>
        <v>561.710758377425</v>
      </c>
      <c r="J17" s="28"/>
      <c r="K17" s="28"/>
      <c r="L17" s="28"/>
      <c r="N17" s="28"/>
      <c r="O17" s="32"/>
      <c r="P17" s="28"/>
      <c r="Q17" s="32"/>
      <c r="R17" s="28"/>
      <c r="S17" s="32"/>
      <c r="T17" s="28"/>
      <c r="U17" s="32"/>
      <c r="V17" s="28"/>
      <c r="W17" s="32"/>
      <c r="X17" s="28"/>
      <c r="Y17" s="32"/>
      <c r="Z17" s="28"/>
      <c r="AA17" s="32"/>
    </row>
    <row r="18" s="1" customFormat="1" ht="22.5" customHeight="1" spans="1:27">
      <c r="A18" s="24" t="s">
        <v>54</v>
      </c>
      <c r="B18" s="25">
        <f>'22一般公共预算支出'!C19</f>
        <v>0</v>
      </c>
      <c r="C18" s="26">
        <v>57</v>
      </c>
      <c r="D18" s="27" t="str">
        <f t="shared" si="1"/>
        <v/>
      </c>
      <c r="E18" s="1">
        <f t="shared" si="2"/>
        <v>22654</v>
      </c>
      <c r="F18" s="28">
        <v>14654</v>
      </c>
      <c r="G18" s="28"/>
      <c r="H18" s="28">
        <v>8000</v>
      </c>
      <c r="I18" s="31" t="e">
        <f t="shared" si="3"/>
        <v>#DIV/0!</v>
      </c>
      <c r="J18" s="28"/>
      <c r="K18" s="28"/>
      <c r="L18" s="28"/>
      <c r="N18" s="28"/>
      <c r="O18" s="32"/>
      <c r="P18" s="28"/>
      <c r="Q18" s="32"/>
      <c r="R18" s="28"/>
      <c r="S18" s="32"/>
      <c r="T18" s="28"/>
      <c r="U18" s="32"/>
      <c r="V18" s="28"/>
      <c r="W18" s="32"/>
      <c r="X18" s="28"/>
      <c r="Y18" s="32"/>
      <c r="Z18" s="28"/>
      <c r="AA18" s="32"/>
    </row>
    <row r="19" s="1" customFormat="1" ht="22.5" customHeight="1" spans="1:27">
      <c r="A19" s="24" t="s">
        <v>85</v>
      </c>
      <c r="B19" s="25">
        <f>'22一般公共预算支出'!C20</f>
        <v>4870</v>
      </c>
      <c r="C19" s="26">
        <v>2236</v>
      </c>
      <c r="D19" s="27">
        <f t="shared" si="1"/>
        <v>-54.0862422997947</v>
      </c>
      <c r="E19" s="1">
        <f t="shared" si="2"/>
        <v>22607</v>
      </c>
      <c r="F19" s="28">
        <v>6607</v>
      </c>
      <c r="G19" s="28"/>
      <c r="H19" s="28">
        <v>16000</v>
      </c>
      <c r="I19" s="31">
        <f t="shared" si="3"/>
        <v>364.209445585216</v>
      </c>
      <c r="J19" s="28"/>
      <c r="K19" s="28"/>
      <c r="L19" s="28"/>
      <c r="N19" s="28"/>
      <c r="O19" s="32"/>
      <c r="P19" s="28"/>
      <c r="Q19" s="32"/>
      <c r="R19" s="28"/>
      <c r="S19" s="32"/>
      <c r="T19" s="28"/>
      <c r="U19" s="32"/>
      <c r="V19" s="28"/>
      <c r="W19" s="32"/>
      <c r="X19" s="28"/>
      <c r="Y19" s="32"/>
      <c r="Z19" s="28"/>
      <c r="AA19" s="32"/>
    </row>
    <row r="20" s="1" customFormat="1" ht="22.5" customHeight="1" spans="1:27">
      <c r="A20" s="24" t="s">
        <v>56</v>
      </c>
      <c r="B20" s="25">
        <f>'22一般公共预算支出'!C21</f>
        <v>228</v>
      </c>
      <c r="C20" s="26">
        <v>410</v>
      </c>
      <c r="D20" s="27">
        <f t="shared" si="1"/>
        <v>79.8245614035088</v>
      </c>
      <c r="E20" s="1">
        <f t="shared" si="2"/>
        <v>2218</v>
      </c>
      <c r="F20" s="28">
        <v>1548</v>
      </c>
      <c r="G20" s="28">
        <v>670</v>
      </c>
      <c r="H20" s="28"/>
      <c r="I20" s="31">
        <f t="shared" si="3"/>
        <v>872.80701754386</v>
      </c>
      <c r="J20" s="28"/>
      <c r="K20" s="28"/>
      <c r="L20" s="28"/>
      <c r="N20" s="28"/>
      <c r="O20" s="32"/>
      <c r="P20" s="28"/>
      <c r="Q20" s="32"/>
      <c r="R20" s="28"/>
      <c r="S20" s="32"/>
      <c r="T20" s="28"/>
      <c r="U20" s="32"/>
      <c r="V20" s="28"/>
      <c r="W20" s="32"/>
      <c r="X20" s="28"/>
      <c r="Y20" s="32"/>
      <c r="Z20" s="28"/>
      <c r="AA20" s="32"/>
    </row>
    <row r="21" s="1" customFormat="1" ht="22.5" customHeight="1" spans="1:27">
      <c r="A21" s="24" t="s">
        <v>57</v>
      </c>
      <c r="B21" s="25">
        <f>'22一般公共预算支出'!C22</f>
        <v>0</v>
      </c>
      <c r="C21" s="26"/>
      <c r="D21" s="27" t="str">
        <f t="shared" si="1"/>
        <v/>
      </c>
      <c r="E21" s="1">
        <f t="shared" si="2"/>
        <v>500</v>
      </c>
      <c r="F21" s="28">
        <v>500</v>
      </c>
      <c r="G21" s="28"/>
      <c r="H21" s="28"/>
      <c r="I21" s="31" t="e">
        <f t="shared" si="3"/>
        <v>#DIV/0!</v>
      </c>
      <c r="J21" s="28"/>
      <c r="K21" s="28"/>
      <c r="L21" s="28"/>
      <c r="N21" s="28"/>
      <c r="O21" s="32"/>
      <c r="P21" s="28"/>
      <c r="Q21" s="32"/>
      <c r="R21" s="28"/>
      <c r="S21" s="32"/>
      <c r="T21" s="28"/>
      <c r="U21" s="32"/>
      <c r="V21" s="28"/>
      <c r="W21" s="32"/>
      <c r="X21" s="28"/>
      <c r="Y21" s="32"/>
      <c r="Z21" s="28"/>
      <c r="AA21" s="32"/>
    </row>
    <row r="22" s="1" customFormat="1" ht="22.5" customHeight="1" spans="1:27">
      <c r="A22" s="24" t="s">
        <v>58</v>
      </c>
      <c r="B22" s="25">
        <f>'22一般公共预算支出'!C23</f>
        <v>0</v>
      </c>
      <c r="C22" s="26"/>
      <c r="D22" s="27" t="str">
        <f t="shared" si="1"/>
        <v/>
      </c>
      <c r="E22" s="1">
        <f t="shared" si="2"/>
        <v>0</v>
      </c>
      <c r="F22" s="28"/>
      <c r="G22" s="28"/>
      <c r="H22" s="28"/>
      <c r="I22" s="31" t="e">
        <f t="shared" si="3"/>
        <v>#DIV/0!</v>
      </c>
      <c r="J22" s="28"/>
      <c r="K22" s="28"/>
      <c r="L22" s="28"/>
      <c r="N22" s="28"/>
      <c r="O22" s="32"/>
      <c r="P22" s="28"/>
      <c r="Q22" s="32"/>
      <c r="R22" s="28"/>
      <c r="S22" s="32"/>
      <c r="T22" s="28"/>
      <c r="U22" s="32"/>
      <c r="V22" s="28"/>
      <c r="W22" s="32"/>
      <c r="X22" s="28"/>
      <c r="Y22" s="32"/>
      <c r="Z22" s="28"/>
      <c r="AA22" s="32"/>
    </row>
    <row r="23" s="1" customFormat="1" ht="22.5" customHeight="1" spans="1:27">
      <c r="A23" s="24" t="s">
        <v>59</v>
      </c>
      <c r="B23" s="25">
        <f>'22一般公共预算支出'!C24</f>
        <v>584</v>
      </c>
      <c r="C23" s="26">
        <v>72</v>
      </c>
      <c r="D23" s="27">
        <f t="shared" si="1"/>
        <v>-87.6712328767123</v>
      </c>
      <c r="E23" s="1">
        <f t="shared" si="2"/>
        <v>15365</v>
      </c>
      <c r="F23" s="28">
        <v>6365</v>
      </c>
      <c r="G23" s="28"/>
      <c r="H23" s="28">
        <v>9000</v>
      </c>
      <c r="I23" s="31">
        <f t="shared" si="3"/>
        <v>2530.99315068493</v>
      </c>
      <c r="J23" s="28"/>
      <c r="K23" s="28"/>
      <c r="L23" s="28"/>
      <c r="N23" s="28"/>
      <c r="O23" s="32"/>
      <c r="P23" s="28"/>
      <c r="Q23" s="32"/>
      <c r="R23" s="28"/>
      <c r="S23" s="32"/>
      <c r="T23" s="28"/>
      <c r="U23" s="32"/>
      <c r="V23" s="28"/>
      <c r="W23" s="32"/>
      <c r="X23" s="28"/>
      <c r="Y23" s="32"/>
      <c r="Z23" s="28"/>
      <c r="AA23" s="32"/>
    </row>
    <row r="24" s="1" customFormat="1" ht="22.5" customHeight="1" spans="1:27">
      <c r="A24" s="24" t="s">
        <v>60</v>
      </c>
      <c r="B24" s="25">
        <f>'22一般公共预算支出'!C25</f>
        <v>1264</v>
      </c>
      <c r="C24" s="26">
        <v>1324</v>
      </c>
      <c r="D24" s="27">
        <f t="shared" si="1"/>
        <v>4.74683544303798</v>
      </c>
      <c r="E24" s="1">
        <f t="shared" si="2"/>
        <v>25969</v>
      </c>
      <c r="F24" s="28">
        <v>12875</v>
      </c>
      <c r="G24" s="28">
        <v>13094</v>
      </c>
      <c r="H24" s="28"/>
      <c r="I24" s="31">
        <f t="shared" si="3"/>
        <v>1954.50949367089</v>
      </c>
      <c r="J24" s="28"/>
      <c r="K24" s="28"/>
      <c r="L24" s="28"/>
      <c r="N24" s="28"/>
      <c r="O24" s="32"/>
      <c r="P24" s="28"/>
      <c r="Q24" s="32"/>
      <c r="R24" s="28"/>
      <c r="S24" s="32"/>
      <c r="T24" s="28"/>
      <c r="U24" s="32"/>
      <c r="V24" s="28"/>
      <c r="W24" s="32"/>
      <c r="X24" s="28"/>
      <c r="Y24" s="32"/>
      <c r="Z24" s="28"/>
      <c r="AA24" s="32"/>
    </row>
    <row r="25" s="1" customFormat="1" ht="22.5" customHeight="1" spans="1:27">
      <c r="A25" s="24" t="s">
        <v>61</v>
      </c>
      <c r="B25" s="25">
        <f>'22一般公共预算支出'!C26</f>
        <v>0</v>
      </c>
      <c r="C25" s="26"/>
      <c r="D25" s="27" t="str">
        <f t="shared" si="1"/>
        <v/>
      </c>
      <c r="E25" s="1">
        <f t="shared" si="2"/>
        <v>1420</v>
      </c>
      <c r="F25" s="28">
        <v>20</v>
      </c>
      <c r="G25" s="28"/>
      <c r="H25" s="28">
        <v>1400</v>
      </c>
      <c r="I25" s="31" t="e">
        <f t="shared" si="3"/>
        <v>#DIV/0!</v>
      </c>
      <c r="J25" s="28"/>
      <c r="K25" s="28"/>
      <c r="L25" s="28"/>
      <c r="N25" s="28"/>
      <c r="O25" s="32"/>
      <c r="P25" s="28"/>
      <c r="Q25" s="32"/>
      <c r="R25" s="28"/>
      <c r="S25" s="32"/>
      <c r="T25" s="28"/>
      <c r="U25" s="32"/>
      <c r="V25" s="28"/>
      <c r="W25" s="32"/>
      <c r="X25" s="28"/>
      <c r="Y25" s="32"/>
      <c r="Z25" s="28"/>
      <c r="AA25" s="32"/>
    </row>
    <row r="26" s="1" customFormat="1" ht="22.5" customHeight="1" spans="1:27">
      <c r="A26" s="24" t="s">
        <v>62</v>
      </c>
      <c r="B26" s="25">
        <f>'22一般公共预算支出'!C27</f>
        <v>261</v>
      </c>
      <c r="C26" s="26">
        <v>545</v>
      </c>
      <c r="D26" s="27">
        <f t="shared" si="1"/>
        <v>108.812260536398</v>
      </c>
      <c r="E26" s="1">
        <f t="shared" si="2"/>
        <v>4786</v>
      </c>
      <c r="F26" s="28">
        <v>3986</v>
      </c>
      <c r="G26" s="28"/>
      <c r="H26" s="28">
        <v>800</v>
      </c>
      <c r="I26" s="31">
        <f t="shared" si="3"/>
        <v>1733.71647509579</v>
      </c>
      <c r="J26" s="28"/>
      <c r="K26" s="28"/>
      <c r="L26" s="28"/>
      <c r="N26" s="28"/>
      <c r="O26" s="32"/>
      <c r="P26" s="28"/>
      <c r="Q26" s="32"/>
      <c r="R26" s="28"/>
      <c r="S26" s="32"/>
      <c r="T26" s="28"/>
      <c r="U26" s="32"/>
      <c r="V26" s="28"/>
      <c r="W26" s="32"/>
      <c r="X26" s="28"/>
      <c r="Y26" s="32"/>
      <c r="Z26" s="28"/>
      <c r="AA26" s="32"/>
    </row>
    <row r="27" s="1" customFormat="1" ht="22.5" customHeight="1" spans="1:27">
      <c r="A27" s="24" t="s">
        <v>63</v>
      </c>
      <c r="B27" s="25">
        <f>'22一般公共预算支出'!C28</f>
        <v>1000</v>
      </c>
      <c r="C27" s="26">
        <v>700</v>
      </c>
      <c r="D27" s="27">
        <f t="shared" si="1"/>
        <v>-30</v>
      </c>
      <c r="E27" s="1">
        <f t="shared" si="2"/>
        <v>7000</v>
      </c>
      <c r="F27" s="28">
        <v>7000</v>
      </c>
      <c r="G27" s="28"/>
      <c r="H27" s="28"/>
      <c r="I27" s="31">
        <f t="shared" si="3"/>
        <v>600</v>
      </c>
      <c r="J27" s="28"/>
      <c r="K27" s="28"/>
      <c r="L27" s="28"/>
      <c r="N27" s="28"/>
      <c r="O27" s="32"/>
      <c r="P27" s="28"/>
      <c r="Q27" s="32"/>
      <c r="R27" s="28"/>
      <c r="S27" s="32"/>
      <c r="T27" s="28"/>
      <c r="U27" s="32"/>
      <c r="V27" s="28"/>
      <c r="W27" s="32"/>
      <c r="X27" s="28"/>
      <c r="Y27" s="32"/>
      <c r="Z27" s="28"/>
      <c r="AA27" s="32"/>
    </row>
    <row r="28" s="1" customFormat="1" ht="22.5" customHeight="1" spans="1:27">
      <c r="A28" s="24" t="s">
        <v>64</v>
      </c>
      <c r="B28" s="25">
        <f>'22一般公共预算支出'!C29</f>
        <v>265</v>
      </c>
      <c r="C28" s="26">
        <f>2174-700</f>
        <v>1474</v>
      </c>
      <c r="D28" s="27">
        <f t="shared" si="1"/>
        <v>456.22641509434</v>
      </c>
      <c r="E28" s="1">
        <f t="shared" si="2"/>
        <v>4148</v>
      </c>
      <c r="F28" s="28">
        <v>161133</v>
      </c>
      <c r="G28" s="28">
        <v>15</v>
      </c>
      <c r="H28" s="28">
        <v>-157000</v>
      </c>
      <c r="I28" s="31">
        <f t="shared" si="3"/>
        <v>1465.28301886792</v>
      </c>
      <c r="J28" s="28"/>
      <c r="K28" s="28"/>
      <c r="L28" s="28"/>
      <c r="N28" s="28"/>
      <c r="O28" s="32"/>
      <c r="P28" s="28"/>
      <c r="Q28" s="32"/>
      <c r="R28" s="28"/>
      <c r="S28" s="32"/>
      <c r="T28" s="28"/>
      <c r="U28" s="32"/>
      <c r="V28" s="28"/>
      <c r="W28" s="32"/>
      <c r="X28" s="28"/>
      <c r="Y28" s="32"/>
      <c r="Z28" s="28"/>
      <c r="AA28" s="32"/>
    </row>
    <row r="29" s="1" customFormat="1" ht="22.5" customHeight="1" spans="1:27">
      <c r="A29" s="24" t="s">
        <v>65</v>
      </c>
      <c r="B29" s="25">
        <f>'22一般公共预算支出'!C30</f>
        <v>264</v>
      </c>
      <c r="C29" s="26">
        <v>295</v>
      </c>
      <c r="D29" s="27">
        <f t="shared" si="1"/>
        <v>11.7424242424242</v>
      </c>
      <c r="E29" s="1">
        <f t="shared" si="2"/>
        <v>34828</v>
      </c>
      <c r="F29" s="28">
        <v>34828</v>
      </c>
      <c r="G29" s="28"/>
      <c r="H29" s="28">
        <v>0</v>
      </c>
      <c r="I29" s="31">
        <f t="shared" si="3"/>
        <v>13092.4242424242</v>
      </c>
      <c r="J29" s="28"/>
      <c r="K29" s="28"/>
      <c r="L29" s="28"/>
      <c r="N29" s="28"/>
      <c r="O29" s="32"/>
      <c r="P29" s="28"/>
      <c r="Q29" s="32"/>
      <c r="R29" s="28"/>
      <c r="S29" s="32"/>
      <c r="T29" s="28"/>
      <c r="U29" s="32"/>
      <c r="V29" s="28"/>
      <c r="W29" s="32"/>
      <c r="X29" s="28"/>
      <c r="Y29" s="32"/>
      <c r="Z29" s="28"/>
      <c r="AA29" s="32"/>
    </row>
    <row r="30" s="1" customFormat="1" ht="22.5" customHeight="1" spans="1:27">
      <c r="A30" s="24" t="s">
        <v>66</v>
      </c>
      <c r="B30" s="25">
        <f>'22一般公共预算支出'!C31</f>
        <v>0</v>
      </c>
      <c r="C30" s="26"/>
      <c r="D30" s="27" t="str">
        <f t="shared" si="1"/>
        <v/>
      </c>
      <c r="E30" s="1">
        <f t="shared" si="2"/>
        <v>0</v>
      </c>
      <c r="F30" s="28"/>
      <c r="G30" s="28"/>
      <c r="H30" s="28">
        <v>0</v>
      </c>
      <c r="I30" s="31" t="e">
        <f t="shared" si="3"/>
        <v>#DIV/0!</v>
      </c>
      <c r="J30" s="28"/>
      <c r="K30" s="28"/>
      <c r="L30" s="28"/>
      <c r="N30" s="28"/>
      <c r="O30" s="32"/>
      <c r="P30" s="28"/>
      <c r="Q30" s="32"/>
      <c r="R30" s="28"/>
      <c r="S30" s="32"/>
      <c r="T30" s="28"/>
      <c r="U30" s="32"/>
      <c r="V30" s="28"/>
      <c r="W30" s="32"/>
      <c r="X30" s="28"/>
      <c r="Y30" s="32"/>
      <c r="Z30" s="28"/>
      <c r="AA30" s="32"/>
    </row>
  </sheetData>
  <mergeCells count="1">
    <mergeCell ref="A2:D2"/>
  </mergeCells>
  <conditionalFormatting sqref="N5:AA30">
    <cfRule type="cellIs" dxfId="0" priority="1" operator="lessThan">
      <formula>0</formula>
    </cfRule>
  </conditionalFormatting>
  <printOptions horizontalCentered="1"/>
  <pageMargins left="0.78740157480315" right="0.78740157480315" top="1.41732283464567" bottom="1.37795275590551" header="0" footer="0.984251968503937"/>
  <pageSetup paperSize="9" scale="81" firstPageNumber="3" fitToHeight="0" orientation="portrait" blackAndWhite="1" useFirstPageNumber="1"/>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4</vt:i4>
      </vt:variant>
    </vt:vector>
  </HeadingPairs>
  <TitlesOfParts>
    <vt:vector size="4" baseType="lpstr">
      <vt:lpstr>22一般公共预算收入</vt:lpstr>
      <vt:lpstr>22一般公共预算支出</vt:lpstr>
      <vt:lpstr>23一般公共预算收入</vt:lpstr>
      <vt:lpstr>23一般公共预算支出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柴立群</dc:creator>
  <cp:lastModifiedBy>过云雨</cp:lastModifiedBy>
  <dcterms:created xsi:type="dcterms:W3CDTF">2014-01-02T13:07:00Z</dcterms:created>
  <cp:lastPrinted>2022-01-06T09:02:00Z</cp:lastPrinted>
  <dcterms:modified xsi:type="dcterms:W3CDTF">2023-04-25T01:29:28Z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68B8EE2077F24254A4F707AA326038BA_13</vt:lpwstr>
  </property>
  <property fmtid="{D5CDD505-2E9C-101B-9397-08002B2CF9AE}" pid="3" name="KSOProductBuildVer">
    <vt:lpwstr>2052-11.1.0.14036</vt:lpwstr>
  </property>
</Properties>
</file>