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ThisWorkbook" defaultThemeVersion="124226"/>
  <bookViews>
    <workbookView xWindow="-105" yWindow="-105" windowWidth="23250" windowHeight="12570" tabRatio="824" firstSheet="3" activeTab="7"/>
  </bookViews>
  <sheets>
    <sheet name="20年昌南新区一般公共预算收入" sheetId="90" r:id="rId1"/>
    <sheet name="20年昌南新区一般公共预算支出" sheetId="91" r:id="rId2"/>
    <sheet name="21年昌南新区一般公共预算收入" sheetId="92" r:id="rId3"/>
    <sheet name="21年昌南新区一般公共预算支出" sheetId="93" r:id="rId4"/>
    <sheet name="20年昌南新区政府性基金预算收入" sheetId="94" r:id="rId5"/>
    <sheet name="20年昌南新区政府性基金预算支出" sheetId="95" r:id="rId6"/>
    <sheet name="21年昌南新区政府性基金预算收入" sheetId="96" r:id="rId7"/>
    <sheet name="21年昌南新区政府性基金预算支出" sheetId="97" r:id="rId8"/>
  </sheets>
  <definedNames>
    <definedName name="_xlnm.Print_Area" localSheetId="0">'20年昌南新区一般公共预算收入'!$A$1:$F$33</definedName>
    <definedName name="_xlnm.Print_Area" localSheetId="1">'20年昌南新区一般公共预算支出'!$A$1:$D$29</definedName>
    <definedName name="_xlnm.Print_Area" localSheetId="4">'20年昌南新区政府性基金预算收入'!$A$1:$F$30</definedName>
    <definedName name="_xlnm.Print_Area" localSheetId="5">'20年昌南新区政府性基金预算支出'!$A$1:$F$19</definedName>
    <definedName name="_xlnm.Print_Area" localSheetId="2">'21年昌南新区一般公共预算收入'!$A$1:$F$33</definedName>
    <definedName name="_xlnm.Print_Area" localSheetId="3">'21年昌南新区一般公共预算支出'!$A$1:$D$30</definedName>
    <definedName name="_xlnm.Print_Area" localSheetId="6">'21年昌南新区政府性基金预算收入'!$A$1:$F$30</definedName>
    <definedName name="_xlnm.Print_Area" localSheetId="7">'21年昌南新区政府性基金预算支出'!$A$1:$F$18</definedName>
    <definedName name="_xlnm.Print_Titles" localSheetId="1">'20年昌南新区一般公共预算支出'!$2:$4</definedName>
    <definedName name="_xlnm.Print_Titles" localSheetId="3">'21年昌南新区一般公共预算支出'!$2:$4</definedName>
    <definedName name="地区名称" localSheetId="4">#REF!</definedName>
    <definedName name="地区名称" localSheetId="5">#REF!</definedName>
    <definedName name="地区名称" localSheetId="2">#REF!</definedName>
    <definedName name="地区名称" localSheetId="3">#REF!</definedName>
    <definedName name="地区名称" localSheetId="6">#REF!</definedName>
    <definedName name="地区名称" localSheetId="7">#REF!</definedName>
    <definedName name="地区名称">#REF!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7" i="95"/>
  <c r="B16" i="97" l="1"/>
  <c r="C16"/>
  <c r="F16" s="1"/>
  <c r="B17"/>
  <c r="C17"/>
  <c r="F17" s="1"/>
  <c r="B18"/>
  <c r="E18" s="1"/>
  <c r="C18"/>
  <c r="F18" s="1"/>
  <c r="C15"/>
  <c r="B15"/>
  <c r="E15" s="1"/>
  <c r="D6"/>
  <c r="B7"/>
  <c r="E7" s="1"/>
  <c r="C7"/>
  <c r="F7"/>
  <c r="B8"/>
  <c r="E8" s="1"/>
  <c r="C8"/>
  <c r="F8" s="1"/>
  <c r="B9"/>
  <c r="E9" s="1"/>
  <c r="C9"/>
  <c r="F9" s="1"/>
  <c r="B10"/>
  <c r="E10" s="1"/>
  <c r="C10"/>
  <c r="F10" s="1"/>
  <c r="B11"/>
  <c r="C11"/>
  <c r="B12"/>
  <c r="C12"/>
  <c r="F12" s="1"/>
  <c r="E12"/>
  <c r="B13"/>
  <c r="C13"/>
  <c r="F13" s="1"/>
  <c r="E13"/>
  <c r="B14"/>
  <c r="E14" s="1"/>
  <c r="C14"/>
  <c r="F14" s="1"/>
  <c r="F15"/>
  <c r="E16"/>
  <c r="E17"/>
  <c r="C30" i="96"/>
  <c r="B30"/>
  <c r="C29"/>
  <c r="B29"/>
  <c r="C28"/>
  <c r="B28"/>
  <c r="C27"/>
  <c r="B27"/>
  <c r="C26"/>
  <c r="B26"/>
  <c r="C25"/>
  <c r="B25"/>
  <c r="E25" s="1"/>
  <c r="C24"/>
  <c r="B24"/>
  <c r="C23"/>
  <c r="B23"/>
  <c r="E23" s="1"/>
  <c r="C22"/>
  <c r="B22"/>
  <c r="C21"/>
  <c r="C20" s="1"/>
  <c r="B21"/>
  <c r="C19"/>
  <c r="B19"/>
  <c r="C18"/>
  <c r="B18"/>
  <c r="E18" s="1"/>
  <c r="C17"/>
  <c r="B17"/>
  <c r="C16"/>
  <c r="B16"/>
  <c r="E16" s="1"/>
  <c r="C15"/>
  <c r="B15"/>
  <c r="C14"/>
  <c r="C13" s="1"/>
  <c r="B14"/>
  <c r="C12"/>
  <c r="B12"/>
  <c r="C11"/>
  <c r="B11"/>
  <c r="E11" s="1"/>
  <c r="C10"/>
  <c r="B10"/>
  <c r="C9"/>
  <c r="B9"/>
  <c r="E9" s="1"/>
  <c r="C8"/>
  <c r="B8"/>
  <c r="C7"/>
  <c r="B7"/>
  <c r="F30"/>
  <c r="E30"/>
  <c r="F29"/>
  <c r="E29"/>
  <c r="F28"/>
  <c r="E28"/>
  <c r="F27"/>
  <c r="E27"/>
  <c r="F26"/>
  <c r="E26"/>
  <c r="F25"/>
  <c r="F24"/>
  <c r="E24"/>
  <c r="F23"/>
  <c r="F22"/>
  <c r="E22"/>
  <c r="F21"/>
  <c r="D20"/>
  <c r="F19"/>
  <c r="E19"/>
  <c r="F18"/>
  <c r="F17"/>
  <c r="E17"/>
  <c r="F16"/>
  <c r="F15"/>
  <c r="E15"/>
  <c r="D13"/>
  <c r="F12"/>
  <c r="E12"/>
  <c r="F11"/>
  <c r="F10"/>
  <c r="E10"/>
  <c r="F9"/>
  <c r="F8"/>
  <c r="E8"/>
  <c r="F7"/>
  <c r="F19" i="95"/>
  <c r="E19"/>
  <c r="F18"/>
  <c r="E18"/>
  <c r="F17"/>
  <c r="E17"/>
  <c r="F16"/>
  <c r="E16"/>
  <c r="F14"/>
  <c r="E14"/>
  <c r="F13"/>
  <c r="E13"/>
  <c r="F12"/>
  <c r="E12"/>
  <c r="F11"/>
  <c r="E11"/>
  <c r="F10"/>
  <c r="E10"/>
  <c r="F9"/>
  <c r="E9"/>
  <c r="F8"/>
  <c r="E8"/>
  <c r="F7"/>
  <c r="E7"/>
  <c r="D6"/>
  <c r="C6"/>
  <c r="B6"/>
  <c r="C6" i="97" l="1"/>
  <c r="F6" s="1"/>
  <c r="B6"/>
  <c r="E6" s="1"/>
  <c r="E11"/>
  <c r="F11"/>
  <c r="F20" i="96"/>
  <c r="C6"/>
  <c r="B20"/>
  <c r="E20" s="1"/>
  <c r="D6"/>
  <c r="F13"/>
  <c r="E7"/>
  <c r="B13"/>
  <c r="E13" s="1"/>
  <c r="E14"/>
  <c r="F14"/>
  <c r="E21"/>
  <c r="E6" i="95"/>
  <c r="F6"/>
  <c r="B6" i="96" l="1"/>
  <c r="E6" s="1"/>
  <c r="F6"/>
  <c r="F30" i="94" l="1"/>
  <c r="E30"/>
  <c r="F29"/>
  <c r="E29"/>
  <c r="F28"/>
  <c r="E28"/>
  <c r="F27"/>
  <c r="E27"/>
  <c r="F26"/>
  <c r="E26"/>
  <c r="F25"/>
  <c r="E25"/>
  <c r="F24"/>
  <c r="E24"/>
  <c r="F23"/>
  <c r="E23"/>
  <c r="F22"/>
  <c r="E22"/>
  <c r="F21"/>
  <c r="E21"/>
  <c r="D20"/>
  <c r="C20"/>
  <c r="B20"/>
  <c r="F19"/>
  <c r="E19"/>
  <c r="F18"/>
  <c r="E18"/>
  <c r="F17"/>
  <c r="E17"/>
  <c r="F16"/>
  <c r="E16"/>
  <c r="F15"/>
  <c r="E15"/>
  <c r="F14"/>
  <c r="E14"/>
  <c r="D13"/>
  <c r="D6" s="1"/>
  <c r="C13"/>
  <c r="B13"/>
  <c r="F12"/>
  <c r="E12"/>
  <c r="F11"/>
  <c r="E11"/>
  <c r="F10"/>
  <c r="E10"/>
  <c r="F9"/>
  <c r="E9"/>
  <c r="F8"/>
  <c r="E8"/>
  <c r="F7"/>
  <c r="E7"/>
  <c r="B6" l="1"/>
  <c r="F6" s="1"/>
  <c r="F20"/>
  <c r="C6"/>
  <c r="E6" s="1"/>
  <c r="E13"/>
  <c r="F13"/>
  <c r="E20"/>
  <c r="D30" i="93" l="1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C5"/>
  <c r="B5"/>
  <c r="B12" i="92"/>
  <c r="C33"/>
  <c r="F33" s="1"/>
  <c r="B33"/>
  <c r="E33" s="1"/>
  <c r="C32"/>
  <c r="F32" s="1"/>
  <c r="B32"/>
  <c r="C31"/>
  <c r="F31" s="1"/>
  <c r="B31"/>
  <c r="E31" s="1"/>
  <c r="C30"/>
  <c r="F30" s="1"/>
  <c r="B30"/>
  <c r="E30" s="1"/>
  <c r="C29"/>
  <c r="B29"/>
  <c r="E29" s="1"/>
  <c r="C28"/>
  <c r="F28" s="1"/>
  <c r="B28"/>
  <c r="E28" s="1"/>
  <c r="C27"/>
  <c r="F27" s="1"/>
  <c r="B27"/>
  <c r="E27" s="1"/>
  <c r="C26"/>
  <c r="F26" s="1"/>
  <c r="B26"/>
  <c r="C24"/>
  <c r="F24" s="1"/>
  <c r="B24"/>
  <c r="C23"/>
  <c r="F23" s="1"/>
  <c r="B23"/>
  <c r="E23" s="1"/>
  <c r="C22"/>
  <c r="F22" s="1"/>
  <c r="B22"/>
  <c r="E22" s="1"/>
  <c r="C21"/>
  <c r="F21" s="1"/>
  <c r="B21"/>
  <c r="E21" s="1"/>
  <c r="C20"/>
  <c r="F20" s="1"/>
  <c r="B20"/>
  <c r="E20" s="1"/>
  <c r="C19"/>
  <c r="F19" s="1"/>
  <c r="B19"/>
  <c r="E19" s="1"/>
  <c r="C18"/>
  <c r="F18" s="1"/>
  <c r="B18"/>
  <c r="E18" s="1"/>
  <c r="C17"/>
  <c r="F17" s="1"/>
  <c r="B17"/>
  <c r="E17" s="1"/>
  <c r="C16"/>
  <c r="B16"/>
  <c r="E16" s="1"/>
  <c r="C15"/>
  <c r="F15" s="1"/>
  <c r="B15"/>
  <c r="E15" s="1"/>
  <c r="C14"/>
  <c r="F14" s="1"/>
  <c r="B14"/>
  <c r="E14" s="1"/>
  <c r="C13"/>
  <c r="F13" s="1"/>
  <c r="B13"/>
  <c r="E13" s="1"/>
  <c r="C12"/>
  <c r="F12" s="1"/>
  <c r="C11"/>
  <c r="B11"/>
  <c r="C8"/>
  <c r="F8" s="1"/>
  <c r="B8"/>
  <c r="C7"/>
  <c r="B7"/>
  <c r="E7" s="1"/>
  <c r="E32"/>
  <c r="F29"/>
  <c r="E26"/>
  <c r="D25"/>
  <c r="E24"/>
  <c r="F16"/>
  <c r="E12"/>
  <c r="D10"/>
  <c r="D6"/>
  <c r="D9" l="1"/>
  <c r="B6"/>
  <c r="E6" s="1"/>
  <c r="C6"/>
  <c r="F6" s="1"/>
  <c r="C25"/>
  <c r="F25" s="1"/>
  <c r="E8"/>
  <c r="D5" i="93"/>
  <c r="C10" i="92"/>
  <c r="B25"/>
  <c r="E25" s="1"/>
  <c r="B10"/>
  <c r="F11"/>
  <c r="F7"/>
  <c r="E11"/>
  <c r="D29" i="91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C5"/>
  <c r="B5"/>
  <c r="F33" i="90"/>
  <c r="E33"/>
  <c r="F32"/>
  <c r="E32"/>
  <c r="F31"/>
  <c r="E31"/>
  <c r="F30"/>
  <c r="E30"/>
  <c r="F29"/>
  <c r="E29"/>
  <c r="F28"/>
  <c r="E28"/>
  <c r="F27"/>
  <c r="E27"/>
  <c r="F26"/>
  <c r="E26"/>
  <c r="D25"/>
  <c r="C25"/>
  <c r="B25"/>
  <c r="F24"/>
  <c r="E24"/>
  <c r="F23"/>
  <c r="E23"/>
  <c r="F22"/>
  <c r="E22"/>
  <c r="F21"/>
  <c r="E21"/>
  <c r="F20"/>
  <c r="E20"/>
  <c r="F19"/>
  <c r="E19"/>
  <c r="F18"/>
  <c r="E18"/>
  <c r="F17"/>
  <c r="E17"/>
  <c r="F16"/>
  <c r="E16"/>
  <c r="F15"/>
  <c r="E15"/>
  <c r="F14"/>
  <c r="E14"/>
  <c r="F13"/>
  <c r="E13"/>
  <c r="F12"/>
  <c r="E12"/>
  <c r="F11"/>
  <c r="E11"/>
  <c r="D10"/>
  <c r="C10"/>
  <c r="B10"/>
  <c r="F8"/>
  <c r="E8"/>
  <c r="F7"/>
  <c r="E7"/>
  <c r="D6"/>
  <c r="C6"/>
  <c r="B6"/>
  <c r="C9" i="92" l="1"/>
  <c r="F9" s="1"/>
  <c r="F25" i="90"/>
  <c r="B9"/>
  <c r="B9" i="92"/>
  <c r="E9" s="1"/>
  <c r="D9" i="90"/>
  <c r="F9" s="1"/>
  <c r="F10" i="92"/>
  <c r="D5" i="91"/>
  <c r="F6" i="90"/>
  <c r="E6"/>
  <c r="E25"/>
  <c r="E10"/>
  <c r="E10" i="92"/>
  <c r="C9" i="90"/>
  <c r="F10"/>
  <c r="E9" l="1"/>
</calcChain>
</file>

<file path=xl/sharedStrings.xml><?xml version="1.0" encoding="utf-8"?>
<sst xmlns="http://schemas.openxmlformats.org/spreadsheetml/2006/main" count="259" uniqueCount="128">
  <si>
    <t>一、税收收入</t>
  </si>
  <si>
    <t>二、非税收入</t>
  </si>
  <si>
    <t>单位：万元</t>
  </si>
  <si>
    <t>单位：万元</t>
    <phoneticPr fontId="18" type="noConversion"/>
  </si>
  <si>
    <t>收入项目</t>
    <phoneticPr fontId="18" type="noConversion"/>
  </si>
  <si>
    <t>　　行政事业性收费收入</t>
  </si>
  <si>
    <t>　　罚没收入</t>
  </si>
  <si>
    <t>　　国有资本经营收入</t>
  </si>
  <si>
    <t>其他支出</t>
  </si>
  <si>
    <t>支出项目</t>
    <phoneticPr fontId="18" type="noConversion"/>
  </si>
  <si>
    <t>一般公共预算支出合计</t>
    <phoneticPr fontId="18" type="noConversion"/>
  </si>
  <si>
    <t>社会保障和就业支出</t>
  </si>
  <si>
    <t>节能环保支出</t>
  </si>
  <si>
    <t>城乡社区支出</t>
  </si>
  <si>
    <t>农林水支出</t>
  </si>
  <si>
    <t>交通运输支出</t>
  </si>
  <si>
    <t>资源勘探信息等支出</t>
  </si>
  <si>
    <t>商业服务业等支出</t>
  </si>
  <si>
    <t>大中型水库库区基金收入</t>
  </si>
  <si>
    <t>污水处理费收入</t>
  </si>
  <si>
    <t>其他政府性基金收入</t>
  </si>
  <si>
    <t>一般公共预算收入合计</t>
    <phoneticPr fontId="18" type="noConversion"/>
  </si>
  <si>
    <t>财政总收入合计</t>
    <phoneticPr fontId="18" type="noConversion"/>
  </si>
  <si>
    <t>国有土地收益基金收入</t>
  </si>
  <si>
    <t>农业土地开发资金收入</t>
  </si>
  <si>
    <t>国有土地使用权出让收入</t>
  </si>
  <si>
    <t>彩票公益金收入</t>
  </si>
  <si>
    <t>城市基础设施配套费收入</t>
  </si>
  <si>
    <t>农网还贷资金收入</t>
  </si>
  <si>
    <t>政府性基金预算收入合计</t>
  </si>
  <si>
    <t>政府性基金预算收入合计</t>
    <phoneticPr fontId="18" type="noConversion"/>
  </si>
  <si>
    <t>政府性基金预算支出合计</t>
    <phoneticPr fontId="18" type="noConversion"/>
  </si>
  <si>
    <t>一般公共服务支出</t>
  </si>
  <si>
    <t>国防支出</t>
  </si>
  <si>
    <t>公共安全支出</t>
  </si>
  <si>
    <t>教育支出</t>
  </si>
  <si>
    <t>科学技术支出</t>
  </si>
  <si>
    <t>金融支出</t>
  </si>
  <si>
    <t>住房保障支出</t>
  </si>
  <si>
    <t>粮油物资储备支出</t>
  </si>
  <si>
    <t>债务付息支出</t>
  </si>
  <si>
    <t>债务发行费用支出</t>
  </si>
  <si>
    <t>海南省高等级公路车辆通行附加费收入</t>
  </si>
  <si>
    <t>港口建设费收入</t>
  </si>
  <si>
    <t>国家电影事业发展专项资金收入</t>
  </si>
  <si>
    <t>小型水库移民扶助基金收入</t>
  </si>
  <si>
    <t>国家重大水利工程建设基金收入</t>
  </si>
  <si>
    <t>车辆通行费</t>
  </si>
  <si>
    <t>彩票发行机构和彩票销售机构的业务费用</t>
  </si>
  <si>
    <t>执行数</t>
    <phoneticPr fontId="18" type="noConversion"/>
  </si>
  <si>
    <t>人代会批准的预算数</t>
    <phoneticPr fontId="18" type="noConversion"/>
  </si>
  <si>
    <t>其中：税务部门</t>
    <phoneticPr fontId="18" type="noConversion"/>
  </si>
  <si>
    <t>外交支出</t>
    <phoneticPr fontId="18" type="noConversion"/>
  </si>
  <si>
    <t>援助其他地区支出</t>
    <phoneticPr fontId="18" type="noConversion"/>
  </si>
  <si>
    <t>　　国有资源（资产）有偿使用收入</t>
    <phoneticPr fontId="18" type="noConversion"/>
  </si>
  <si>
    <t>　　捐赠收入</t>
    <phoneticPr fontId="18" type="noConversion"/>
  </si>
  <si>
    <t>　　政府住房基金收入</t>
    <phoneticPr fontId="18" type="noConversion"/>
  </si>
  <si>
    <t>　　其他收入</t>
    <phoneticPr fontId="18" type="noConversion"/>
  </si>
  <si>
    <t>　　专项收入</t>
    <phoneticPr fontId="18" type="noConversion"/>
  </si>
  <si>
    <t>　　企业所得税</t>
    <phoneticPr fontId="18" type="noConversion"/>
  </si>
  <si>
    <t>　　个人所得税</t>
    <phoneticPr fontId="18" type="noConversion"/>
  </si>
  <si>
    <t>　　资源税</t>
    <phoneticPr fontId="18" type="noConversion"/>
  </si>
  <si>
    <t>　　城市维护建设税</t>
    <phoneticPr fontId="18" type="noConversion"/>
  </si>
  <si>
    <t>　　房产税</t>
    <phoneticPr fontId="18" type="noConversion"/>
  </si>
  <si>
    <t>　　印花税</t>
    <phoneticPr fontId="18" type="noConversion"/>
  </si>
  <si>
    <t>　　城镇土地使用税</t>
    <phoneticPr fontId="18" type="noConversion"/>
  </si>
  <si>
    <t>　　土地增值税</t>
    <phoneticPr fontId="18" type="noConversion"/>
  </si>
  <si>
    <t>　　车船税</t>
    <phoneticPr fontId="18" type="noConversion"/>
  </si>
  <si>
    <t>　　耕地占用税</t>
    <phoneticPr fontId="18" type="noConversion"/>
  </si>
  <si>
    <t>　　契税</t>
    <phoneticPr fontId="18" type="noConversion"/>
  </si>
  <si>
    <t>　　环境保护税</t>
    <phoneticPr fontId="18" type="noConversion"/>
  </si>
  <si>
    <t>　　其他税收收入</t>
    <phoneticPr fontId="18" type="noConversion"/>
  </si>
  <si>
    <t>文化旅游体育与传媒支出</t>
    <phoneticPr fontId="18" type="noConversion"/>
  </si>
  <si>
    <t>卫生健康支出</t>
    <phoneticPr fontId="18" type="noConversion"/>
  </si>
  <si>
    <t>自然资源海洋气象等支出</t>
    <phoneticPr fontId="18" type="noConversion"/>
  </si>
  <si>
    <t>灾害防治及应急管理支出</t>
    <phoneticPr fontId="18" type="noConversion"/>
  </si>
  <si>
    <t>预备费</t>
    <phoneticPr fontId="18" type="noConversion"/>
  </si>
  <si>
    <t>其他支出</t>
    <phoneticPr fontId="18" type="noConversion"/>
  </si>
  <si>
    <t>海南省高等级公路车辆通行附加费收入</t>
    <phoneticPr fontId="18" type="noConversion"/>
  </si>
  <si>
    <t>彩票发行机构和彩票销售机构的业务费用</t>
    <phoneticPr fontId="18" type="noConversion"/>
  </si>
  <si>
    <t/>
  </si>
  <si>
    <t>　　增值税</t>
    <phoneticPr fontId="18" type="noConversion"/>
  </si>
  <si>
    <t>资源勘探工业信息等支出</t>
    <phoneticPr fontId="18" type="noConversion"/>
  </si>
  <si>
    <t xml:space="preserve">  土地出让价款收入</t>
    <phoneticPr fontId="18" type="noConversion"/>
  </si>
  <si>
    <t xml:space="preserve">  补缴的土地价款</t>
    <phoneticPr fontId="18" type="noConversion"/>
  </si>
  <si>
    <t xml:space="preserve">  划拨土地收入</t>
    <phoneticPr fontId="18" type="noConversion"/>
  </si>
  <si>
    <t xml:space="preserve">  缴纳新增建设用地土地有偿使用费</t>
    <phoneticPr fontId="18" type="noConversion"/>
  </si>
  <si>
    <t xml:space="preserve">  其他土地出让收入</t>
    <phoneticPr fontId="18" type="noConversion"/>
  </si>
  <si>
    <t xml:space="preserve">  福利彩票公益金收入</t>
    <phoneticPr fontId="18" type="noConversion"/>
  </si>
  <si>
    <t xml:space="preserve">  体育彩票公益金收入</t>
    <phoneticPr fontId="18" type="noConversion"/>
  </si>
  <si>
    <t>专项债券对应项目专项收入</t>
  </si>
  <si>
    <t>专项债券对应项目专项收入</t>
    <phoneticPr fontId="18" type="noConversion"/>
  </si>
  <si>
    <t>住房保障支出</t>
    <phoneticPr fontId="18" type="noConversion"/>
  </si>
  <si>
    <t xml:space="preserve">   财政部门</t>
    <phoneticPr fontId="18" type="noConversion"/>
  </si>
  <si>
    <r>
      <t xml:space="preserve"> 表</t>
    </r>
    <r>
      <rPr>
        <sz val="13"/>
        <rFont val="Times New Roman"/>
        <family val="1"/>
      </rPr>
      <t>01</t>
    </r>
    <phoneticPr fontId="18" type="noConversion"/>
  </si>
  <si>
    <r>
      <t>执行数占
预算数</t>
    </r>
    <r>
      <rPr>
        <b/>
        <sz val="13"/>
        <rFont val="Times New Roman"/>
        <family val="1"/>
      </rPr>
      <t>%</t>
    </r>
    <phoneticPr fontId="18" type="noConversion"/>
  </si>
  <si>
    <r>
      <t xml:space="preserve"> 表</t>
    </r>
    <r>
      <rPr>
        <sz val="13"/>
        <rFont val="Times New Roman"/>
        <family val="1"/>
      </rPr>
      <t>02</t>
    </r>
    <phoneticPr fontId="18" type="noConversion"/>
  </si>
  <si>
    <r>
      <t xml:space="preserve"> 表</t>
    </r>
    <r>
      <rPr>
        <sz val="13"/>
        <rFont val="Times New Roman"/>
        <family val="1"/>
      </rPr>
      <t>03</t>
    </r>
  </si>
  <si>
    <r>
      <t>比预算数
增减</t>
    </r>
    <r>
      <rPr>
        <b/>
        <sz val="13"/>
        <rFont val="Times New Roman"/>
        <family val="1"/>
      </rPr>
      <t>%</t>
    </r>
    <phoneticPr fontId="18" type="noConversion"/>
  </si>
  <si>
    <r>
      <t>比执行数
增减</t>
    </r>
    <r>
      <rPr>
        <b/>
        <sz val="13"/>
        <rFont val="Times New Roman"/>
        <family val="1"/>
      </rPr>
      <t>%</t>
    </r>
    <phoneticPr fontId="18" type="noConversion"/>
  </si>
  <si>
    <r>
      <t xml:space="preserve"> 表</t>
    </r>
    <r>
      <rPr>
        <sz val="13"/>
        <rFont val="Times New Roman"/>
        <family val="1"/>
      </rPr>
      <t>04</t>
    </r>
    <phoneticPr fontId="18" type="noConversion"/>
  </si>
  <si>
    <r>
      <t xml:space="preserve"> 表</t>
    </r>
    <r>
      <rPr>
        <sz val="13"/>
        <rFont val="Times New Roman"/>
        <family val="1"/>
      </rPr>
      <t>05</t>
    </r>
  </si>
  <si>
    <r>
      <t xml:space="preserve"> 表</t>
    </r>
    <r>
      <rPr>
        <sz val="13"/>
        <rFont val="Times New Roman"/>
        <family val="1"/>
      </rPr>
      <t>06</t>
    </r>
    <phoneticPr fontId="18" type="noConversion"/>
  </si>
  <si>
    <r>
      <t xml:space="preserve"> 表</t>
    </r>
    <r>
      <rPr>
        <sz val="13"/>
        <rFont val="Times New Roman"/>
        <family val="1"/>
      </rPr>
      <t>07</t>
    </r>
    <phoneticPr fontId="18" type="noConversion"/>
  </si>
  <si>
    <r>
      <t>比执行数
增减</t>
    </r>
    <r>
      <rPr>
        <b/>
        <sz val="13"/>
        <rFont val="Times New Roman "/>
        <family val="1"/>
      </rPr>
      <t>%</t>
    </r>
    <phoneticPr fontId="18" type="noConversion"/>
  </si>
  <si>
    <r>
      <t xml:space="preserve"> 表</t>
    </r>
    <r>
      <rPr>
        <sz val="13"/>
        <rFont val="Times New Roman"/>
        <family val="1"/>
      </rPr>
      <t>08</t>
    </r>
    <phoneticPr fontId="18" type="noConversion"/>
  </si>
  <si>
    <r>
      <rPr>
        <sz val="20"/>
        <rFont val="Times New Roman"/>
        <family val="1"/>
      </rPr>
      <t>2020</t>
    </r>
    <r>
      <rPr>
        <sz val="20"/>
        <rFont val="宋体"/>
        <family val="3"/>
        <charset val="134"/>
      </rPr>
      <t>年昌南新区一般公共预算收入执行情况表（草案）</t>
    </r>
    <phoneticPr fontId="18" type="noConversion"/>
  </si>
  <si>
    <t>二〇一九年决算数</t>
    <phoneticPr fontId="22" type="noConversion"/>
  </si>
  <si>
    <t>二〇二0年</t>
    <phoneticPr fontId="18" type="noConversion"/>
  </si>
  <si>
    <r>
      <t>二〇二</t>
    </r>
    <r>
      <rPr>
        <b/>
        <sz val="13"/>
        <rFont val="Times New Roman"/>
        <family val="1"/>
      </rPr>
      <t>0</t>
    </r>
    <r>
      <rPr>
        <b/>
        <sz val="13"/>
        <rFont val="仿宋_GB2312"/>
        <family val="3"/>
        <charset val="134"/>
      </rPr>
      <t>年执行数比
二〇一九年
决算数
增减</t>
    </r>
    <r>
      <rPr>
        <b/>
        <sz val="13"/>
        <rFont val="Times New Roman"/>
        <family val="1"/>
      </rPr>
      <t>%</t>
    </r>
    <phoneticPr fontId="18" type="noConversion"/>
  </si>
  <si>
    <r>
      <rPr>
        <sz val="20"/>
        <rFont val="Times New Roman"/>
        <family val="1"/>
      </rPr>
      <t>2020</t>
    </r>
    <r>
      <rPr>
        <sz val="20"/>
        <rFont val="宋体"/>
        <family val="3"/>
        <charset val="134"/>
      </rPr>
      <t>年昌南新区一般公共预算支出执行情况表（草案）</t>
    </r>
    <phoneticPr fontId="18" type="noConversion"/>
  </si>
  <si>
    <t>二〇一九年
决算数</t>
    <phoneticPr fontId="18" type="noConversion"/>
  </si>
  <si>
    <t>二〇二0年
执行数</t>
    <phoneticPr fontId="18" type="noConversion"/>
  </si>
  <si>
    <r>
      <t>二〇二</t>
    </r>
    <r>
      <rPr>
        <b/>
        <sz val="13"/>
        <rFont val="Times New Roman"/>
        <family val="1"/>
      </rPr>
      <t>0</t>
    </r>
    <r>
      <rPr>
        <b/>
        <sz val="13"/>
        <rFont val="仿宋_GB2312"/>
        <family val="3"/>
        <charset val="134"/>
      </rPr>
      <t>年
执行数比
二〇一九年
决算数
增减</t>
    </r>
    <r>
      <rPr>
        <b/>
        <sz val="13"/>
        <rFont val="Times New Roman"/>
        <family val="1"/>
      </rPr>
      <t>%</t>
    </r>
    <phoneticPr fontId="18" type="noConversion"/>
  </si>
  <si>
    <r>
      <rPr>
        <sz val="20"/>
        <rFont val="Times New Roman"/>
        <family val="1"/>
      </rPr>
      <t>2021</t>
    </r>
    <r>
      <rPr>
        <sz val="20"/>
        <rFont val="宋体"/>
        <family val="3"/>
        <charset val="134"/>
      </rPr>
      <t>年昌南新区一般公共预算收入安排情况表（草案）</t>
    </r>
    <phoneticPr fontId="18" type="noConversion"/>
  </si>
  <si>
    <t>二〇二0年
人代会批准的预算数</t>
    <phoneticPr fontId="18" type="noConversion"/>
  </si>
  <si>
    <t>二〇二0年执行数</t>
    <phoneticPr fontId="18" type="noConversion"/>
  </si>
  <si>
    <t>二〇二一年预算数</t>
    <phoneticPr fontId="18" type="noConversion"/>
  </si>
  <si>
    <t>二〇二一年预算数
与二〇二0年比较</t>
    <phoneticPr fontId="18" type="noConversion"/>
  </si>
  <si>
    <r>
      <rPr>
        <sz val="20"/>
        <rFont val="Times New Roman"/>
        <family val="1"/>
      </rPr>
      <t>2021</t>
    </r>
    <r>
      <rPr>
        <sz val="20"/>
        <rFont val="宋体"/>
        <family val="3"/>
        <charset val="134"/>
      </rPr>
      <t>年昌南新区一般公共预算支出安排情况表（草案）</t>
    </r>
    <phoneticPr fontId="18" type="noConversion"/>
  </si>
  <si>
    <t>二〇二0年
人代会批准的
预算数</t>
    <phoneticPr fontId="18" type="noConversion"/>
  </si>
  <si>
    <t>二〇二一年
预算数</t>
    <phoneticPr fontId="18" type="noConversion"/>
  </si>
  <si>
    <r>
      <t>二〇二一年
预算数比
二〇二</t>
    </r>
    <r>
      <rPr>
        <b/>
        <sz val="13"/>
        <rFont val="Times New Roman"/>
        <family val="1"/>
      </rPr>
      <t>0</t>
    </r>
    <r>
      <rPr>
        <b/>
        <sz val="13"/>
        <rFont val="仿宋_GB2312"/>
        <family val="3"/>
        <charset val="134"/>
      </rPr>
      <t>年
预算数
增减</t>
    </r>
    <r>
      <rPr>
        <b/>
        <sz val="13"/>
        <rFont val="Times New Roman"/>
        <family val="1"/>
      </rPr>
      <t>%</t>
    </r>
    <phoneticPr fontId="18" type="noConversion"/>
  </si>
  <si>
    <r>
      <rPr>
        <sz val="20"/>
        <rFont val="Times New Roman"/>
        <family val="1"/>
      </rPr>
      <t>2020</t>
    </r>
    <r>
      <rPr>
        <sz val="20"/>
        <rFont val="宋体"/>
        <family val="3"/>
        <charset val="134"/>
      </rPr>
      <t>年昌南新区政府性基金预算收入执行情况表（草案）</t>
    </r>
    <phoneticPr fontId="18" type="noConversion"/>
  </si>
  <si>
    <r>
      <t>二〇二</t>
    </r>
    <r>
      <rPr>
        <b/>
        <sz val="13"/>
        <rFont val="Times New Roman"/>
        <family val="1"/>
      </rPr>
      <t>0</t>
    </r>
    <r>
      <rPr>
        <b/>
        <sz val="13"/>
        <rFont val="仿宋_GB2312"/>
        <family val="3"/>
        <charset val="134"/>
      </rPr>
      <t>年执行数比
二〇一九年决算数
增减</t>
    </r>
    <r>
      <rPr>
        <b/>
        <sz val="13"/>
        <rFont val="Times New Roman"/>
        <family val="1"/>
      </rPr>
      <t>%</t>
    </r>
    <phoneticPr fontId="18" type="noConversion"/>
  </si>
  <si>
    <r>
      <rPr>
        <sz val="20"/>
        <rFont val="Times New Roman"/>
        <family val="1"/>
      </rPr>
      <t>2020</t>
    </r>
    <r>
      <rPr>
        <sz val="20"/>
        <rFont val="宋体"/>
        <family val="3"/>
        <charset val="134"/>
      </rPr>
      <t>年昌南新区政府性基金预算支出执行情况表（草案）</t>
    </r>
    <phoneticPr fontId="18" type="noConversion"/>
  </si>
  <si>
    <r>
      <rPr>
        <sz val="20"/>
        <rFont val="Times New Roman"/>
        <family val="1"/>
      </rPr>
      <t>2021</t>
    </r>
    <r>
      <rPr>
        <sz val="20"/>
        <rFont val="宋体"/>
        <family val="3"/>
        <charset val="134"/>
      </rPr>
      <t>年昌南新区政府性基金预算收入安排情况表（草案）</t>
    </r>
    <phoneticPr fontId="18" type="noConversion"/>
  </si>
  <si>
    <r>
      <rPr>
        <sz val="20"/>
        <rFont val="Times New Roman"/>
        <family val="1"/>
      </rPr>
      <t>2021</t>
    </r>
    <r>
      <rPr>
        <sz val="20"/>
        <rFont val="宋体"/>
        <family val="3"/>
        <charset val="134"/>
      </rPr>
      <t>年昌南新区政府性基金预算支出安排情况表（草案）</t>
    </r>
    <phoneticPr fontId="18" type="noConversion"/>
  </si>
</sst>
</file>

<file path=xl/styles.xml><?xml version="1.0" encoding="utf-8"?>
<styleSheet xmlns="http://schemas.openxmlformats.org/spreadsheetml/2006/main">
  <numFmts count="3">
    <numFmt numFmtId="176" formatCode="0.0_ ;[Red]\-0.0\ "/>
    <numFmt numFmtId="177" formatCode="0.0"/>
    <numFmt numFmtId="178" formatCode="0.0%"/>
  </numFmts>
  <fonts count="47">
    <font>
      <sz val="12"/>
      <name val="宋体"/>
      <charset val="134"/>
    </font>
    <font>
      <sz val="12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Times New Roman"/>
      <family val="1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华文中宋"/>
      <family val="3"/>
      <charset val="134"/>
    </font>
    <font>
      <sz val="9"/>
      <name val="宋体"/>
      <family val="2"/>
      <charset val="134"/>
      <scheme val="minor"/>
    </font>
    <font>
      <b/>
      <sz val="13"/>
      <name val="宋体"/>
      <family val="3"/>
      <charset val="134"/>
    </font>
    <font>
      <sz val="13"/>
      <name val="宋体"/>
      <family val="3"/>
      <charset val="134"/>
    </font>
    <font>
      <sz val="13"/>
      <name val="宋体"/>
      <family val="3"/>
      <charset val="134"/>
      <scheme val="minor"/>
    </font>
    <font>
      <b/>
      <sz val="13"/>
      <name val="宋体"/>
      <family val="3"/>
      <charset val="134"/>
      <scheme val="minor"/>
    </font>
    <font>
      <sz val="9"/>
      <name val="方正小标宋简体"/>
      <family val="3"/>
      <charset val="134"/>
    </font>
    <font>
      <sz val="12"/>
      <name val="宋体"/>
      <family val="3"/>
      <charset val="134"/>
    </font>
    <font>
      <sz val="13"/>
      <name val="方正仿宋_GBK"/>
      <family val="4"/>
      <charset val="134"/>
    </font>
    <font>
      <b/>
      <sz val="13"/>
      <name val="方正仿宋_GBK"/>
      <family val="4"/>
      <charset val="134"/>
    </font>
    <font>
      <sz val="9"/>
      <name val="方正仿宋_GBK"/>
      <family val="4"/>
      <charset val="134"/>
    </font>
    <font>
      <sz val="12"/>
      <name val="方正仿宋_GBK"/>
      <family val="4"/>
      <charset val="134"/>
    </font>
    <font>
      <sz val="12"/>
      <name val="方正大标宋_GBK"/>
      <family val="4"/>
      <charset val="134"/>
    </font>
    <font>
      <sz val="9"/>
      <name val="方正大标宋_GBK"/>
      <family val="4"/>
      <charset val="134"/>
    </font>
    <font>
      <sz val="13"/>
      <name val="仿宋_GB2312"/>
      <family val="3"/>
      <charset val="134"/>
    </font>
    <font>
      <sz val="13"/>
      <name val="Times New Roman"/>
      <family val="1"/>
    </font>
    <font>
      <sz val="14"/>
      <name val="仿宋_GB2312"/>
      <family val="3"/>
      <charset val="134"/>
    </font>
    <font>
      <sz val="20"/>
      <name val="方正大标宋简体"/>
      <family val="1"/>
      <charset val="134"/>
    </font>
    <font>
      <sz val="20"/>
      <name val="Times New Roman"/>
      <family val="1"/>
    </font>
    <font>
      <sz val="20"/>
      <name val="方正大标宋简体"/>
      <family val="4"/>
      <charset val="134"/>
    </font>
    <font>
      <b/>
      <sz val="13"/>
      <name val="仿宋_GB2312"/>
      <family val="3"/>
      <charset val="134"/>
    </font>
    <font>
      <b/>
      <sz val="13"/>
      <name val="Times New Roman"/>
      <family val="1"/>
    </font>
    <font>
      <b/>
      <sz val="14"/>
      <name val="仿宋_GB2312"/>
      <family val="3"/>
      <charset val="134"/>
    </font>
    <font>
      <b/>
      <sz val="9"/>
      <name val="仿宋_GB2312"/>
      <family val="3"/>
      <charset val="134"/>
    </font>
    <font>
      <b/>
      <sz val="13"/>
      <name val="Times New Roman "/>
      <family val="1"/>
    </font>
    <font>
      <sz val="20"/>
      <name val="宋体"/>
      <family val="3"/>
      <charset val="134"/>
    </font>
  </fonts>
  <fills count="1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9">
    <xf numFmtId="0" fontId="0" fillId="0" borderId="0"/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20" fillId="0" borderId="0">
      <alignment vertical="center"/>
    </xf>
    <xf numFmtId="0" fontId="7" fillId="0" borderId="0"/>
    <xf numFmtId="0" fontId="1" fillId="0" borderId="0"/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7" borderId="5" applyNumberFormat="0" applyAlignment="0" applyProtection="0">
      <alignment vertical="center"/>
    </xf>
    <xf numFmtId="0" fontId="11" fillId="8" borderId="6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" fillId="10" borderId="9" applyNumberFormat="0" applyFont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</cellStyleXfs>
  <cellXfs count="70">
    <xf numFmtId="0" fontId="0" fillId="0" borderId="0" xfId="0"/>
    <xf numFmtId="0" fontId="18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4" fillId="0" borderId="0" xfId="0" applyFont="1" applyFill="1" applyAlignment="1">
      <alignment vertical="center"/>
    </xf>
    <xf numFmtId="0" fontId="23" fillId="0" borderId="0" xfId="0" applyFont="1" applyFill="1" applyAlignment="1">
      <alignment vertical="center"/>
    </xf>
    <xf numFmtId="0" fontId="25" fillId="0" borderId="0" xfId="0" applyFont="1" applyFill="1" applyAlignment="1">
      <alignment vertical="center"/>
    </xf>
    <xf numFmtId="0" fontId="26" fillId="0" borderId="0" xfId="0" applyFont="1" applyFill="1" applyAlignment="1">
      <alignment vertical="center"/>
    </xf>
    <xf numFmtId="3" fontId="26" fillId="0" borderId="0" xfId="0" applyNumberFormat="1" applyFont="1" applyFill="1" applyAlignment="1">
      <alignment vertical="center"/>
    </xf>
    <xf numFmtId="3" fontId="25" fillId="0" borderId="0" xfId="0" applyNumberFormat="1" applyFont="1" applyFill="1" applyAlignment="1">
      <alignment vertical="center"/>
    </xf>
    <xf numFmtId="177" fontId="23" fillId="0" borderId="0" xfId="0" applyNumberFormat="1" applyFont="1" applyFill="1" applyBorder="1" applyAlignment="1">
      <alignment horizontal="right" vertical="center"/>
    </xf>
    <xf numFmtId="177" fontId="25" fillId="0" borderId="0" xfId="0" applyNumberFormat="1" applyFont="1" applyFill="1" applyAlignment="1">
      <alignment vertical="center"/>
    </xf>
    <xf numFmtId="177" fontId="26" fillId="0" borderId="0" xfId="0" applyNumberFormat="1" applyFont="1" applyFill="1" applyAlignment="1">
      <alignment vertical="center"/>
    </xf>
    <xf numFmtId="0" fontId="29" fillId="0" borderId="0" xfId="0" applyFont="1" applyFill="1" applyAlignment="1">
      <alignment vertical="center"/>
    </xf>
    <xf numFmtId="0" fontId="30" fillId="0" borderId="0" xfId="0" applyFont="1" applyFill="1" applyAlignment="1">
      <alignment vertical="center"/>
    </xf>
    <xf numFmtId="3" fontId="29" fillId="0" borderId="0" xfId="0" applyNumberFormat="1" applyFont="1" applyFill="1" applyAlignment="1">
      <alignment vertical="center"/>
    </xf>
    <xf numFmtId="178" fontId="29" fillId="0" borderId="0" xfId="28" applyNumberFormat="1" applyFont="1" applyFill="1" applyAlignment="1">
      <alignment vertical="center"/>
    </xf>
    <xf numFmtId="0" fontId="31" fillId="0" borderId="0" xfId="0" applyFont="1" applyFill="1" applyAlignment="1">
      <alignment vertical="center"/>
    </xf>
    <xf numFmtId="0" fontId="32" fillId="0" borderId="0" xfId="0" applyFont="1" applyFill="1" applyAlignment="1">
      <alignment vertical="center"/>
    </xf>
    <xf numFmtId="0" fontId="35" fillId="0" borderId="0" xfId="0" applyFont="1" applyAlignment="1">
      <alignment horizontal="left" vertical="top"/>
    </xf>
    <xf numFmtId="0" fontId="37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5" fillId="0" borderId="13" xfId="0" applyFont="1" applyBorder="1" applyAlignment="1">
      <alignment vertical="center"/>
    </xf>
    <xf numFmtId="0" fontId="35" fillId="0" borderId="0" xfId="0" applyFont="1" applyAlignment="1">
      <alignment vertical="center"/>
    </xf>
    <xf numFmtId="0" fontId="43" fillId="0" borderId="0" xfId="0" applyFont="1" applyAlignment="1">
      <alignment horizontal="center" vertical="center"/>
    </xf>
    <xf numFmtId="0" fontId="41" fillId="0" borderId="10" xfId="13" applyFont="1" applyBorder="1" applyAlignment="1">
      <alignment horizontal="distributed" vertical="center" wrapText="1"/>
    </xf>
    <xf numFmtId="176" fontId="41" fillId="0" borderId="10" xfId="13" applyNumberFormat="1" applyFont="1" applyBorder="1" applyAlignment="1">
      <alignment horizontal="distributed" vertical="center" wrapText="1"/>
    </xf>
    <xf numFmtId="0" fontId="44" fillId="0" borderId="0" xfId="0" applyFont="1" applyAlignment="1">
      <alignment vertical="center"/>
    </xf>
    <xf numFmtId="0" fontId="41" fillId="0" borderId="10" xfId="13" applyFont="1" applyFill="1" applyBorder="1" applyAlignment="1">
      <alignment horizontal="distributed" vertical="center" indent="1"/>
    </xf>
    <xf numFmtId="0" fontId="35" fillId="0" borderId="10" xfId="13" applyFont="1" applyFill="1" applyBorder="1" applyAlignment="1">
      <alignment vertical="center"/>
    </xf>
    <xf numFmtId="0" fontId="35" fillId="0" borderId="10" xfId="13" applyFont="1" applyFill="1" applyBorder="1" applyAlignment="1">
      <alignment horizontal="left" vertical="center" indent="1"/>
    </xf>
    <xf numFmtId="0" fontId="35" fillId="0" borderId="10" xfId="0" applyFont="1" applyFill="1" applyBorder="1" applyAlignment="1">
      <alignment vertical="center"/>
    </xf>
    <xf numFmtId="0" fontId="35" fillId="0" borderId="10" xfId="0" applyFont="1" applyFill="1" applyBorder="1" applyAlignment="1">
      <alignment vertical="center" shrinkToFit="1"/>
    </xf>
    <xf numFmtId="3" fontId="42" fillId="11" borderId="10" xfId="13" applyNumberFormat="1" applyFont="1" applyFill="1" applyBorder="1" applyAlignment="1">
      <alignment vertical="center"/>
    </xf>
    <xf numFmtId="177" fontId="42" fillId="11" borderId="10" xfId="13" applyNumberFormat="1" applyFont="1" applyFill="1" applyBorder="1" applyAlignment="1">
      <alignment vertical="center"/>
    </xf>
    <xf numFmtId="3" fontId="36" fillId="0" borderId="10" xfId="13" applyNumberFormat="1" applyFont="1" applyFill="1" applyBorder="1" applyAlignment="1">
      <alignment vertical="center"/>
    </xf>
    <xf numFmtId="177" fontId="36" fillId="11" borderId="10" xfId="13" applyNumberFormat="1" applyFont="1" applyFill="1" applyBorder="1" applyAlignment="1">
      <alignment vertical="center"/>
    </xf>
    <xf numFmtId="3" fontId="36" fillId="11" borderId="10" xfId="13" applyNumberFormat="1" applyFont="1" applyFill="1" applyBorder="1" applyAlignment="1">
      <alignment vertical="center"/>
    </xf>
    <xf numFmtId="3" fontId="36" fillId="11" borderId="10" xfId="0" applyNumberFormat="1" applyFont="1" applyFill="1" applyBorder="1" applyAlignment="1" applyProtection="1">
      <alignment vertical="center"/>
    </xf>
    <xf numFmtId="0" fontId="0" fillId="0" borderId="0" xfId="0" applyAlignment="1">
      <alignment vertical="center"/>
    </xf>
    <xf numFmtId="0" fontId="35" fillId="0" borderId="0" xfId="0" applyFont="1" applyAlignment="1" applyProtection="1">
      <alignment vertical="center"/>
      <protection locked="0"/>
    </xf>
    <xf numFmtId="0" fontId="35" fillId="0" borderId="0" xfId="0" applyFont="1" applyAlignment="1" applyProtection="1">
      <alignment horizontal="center" vertical="center"/>
      <protection locked="0"/>
    </xf>
    <xf numFmtId="0" fontId="35" fillId="0" borderId="0" xfId="0" applyFont="1" applyAlignment="1">
      <alignment horizontal="right" vertical="center"/>
    </xf>
    <xf numFmtId="0" fontId="41" fillId="0" borderId="10" xfId="12" applyFont="1" applyBorder="1" applyAlignment="1">
      <alignment horizontal="distributed" vertical="center" wrapText="1" indent="2"/>
    </xf>
    <xf numFmtId="0" fontId="41" fillId="0" borderId="10" xfId="12" applyFont="1" applyBorder="1" applyAlignment="1">
      <alignment horizontal="distributed" vertical="center" wrapText="1"/>
    </xf>
    <xf numFmtId="0" fontId="41" fillId="0" borderId="10" xfId="0" applyFont="1" applyBorder="1" applyAlignment="1">
      <alignment horizontal="distributed" vertical="center" wrapText="1"/>
    </xf>
    <xf numFmtId="0" fontId="35" fillId="0" borderId="0" xfId="0" applyFont="1" applyAlignment="1">
      <alignment vertical="center" wrapText="1"/>
    </xf>
    <xf numFmtId="0" fontId="35" fillId="0" borderId="10" xfId="0" applyFont="1" applyFill="1" applyBorder="1" applyAlignment="1">
      <alignment vertical="center" wrapText="1"/>
    </xf>
    <xf numFmtId="3" fontId="42" fillId="11" borderId="10" xfId="0" applyNumberFormat="1" applyFont="1" applyFill="1" applyBorder="1" applyAlignment="1">
      <alignment horizontal="right" vertical="center" shrinkToFit="1"/>
    </xf>
    <xf numFmtId="177" fontId="42" fillId="11" borderId="10" xfId="0" applyNumberFormat="1" applyFont="1" applyFill="1" applyBorder="1" applyAlignment="1">
      <alignment horizontal="right" vertical="center"/>
    </xf>
    <xf numFmtId="3" fontId="36" fillId="0" borderId="10" xfId="0" applyNumberFormat="1" applyFont="1" applyFill="1" applyBorder="1" applyAlignment="1">
      <alignment horizontal="right" vertical="center" shrinkToFit="1"/>
    </xf>
    <xf numFmtId="177" fontId="36" fillId="11" borderId="10" xfId="0" applyNumberFormat="1" applyFont="1" applyFill="1" applyBorder="1" applyAlignment="1">
      <alignment horizontal="right" vertical="center"/>
    </xf>
    <xf numFmtId="0" fontId="21" fillId="0" borderId="0" xfId="0" applyFont="1" applyAlignment="1">
      <alignment vertical="center"/>
    </xf>
    <xf numFmtId="0" fontId="41" fillId="0" borderId="0" xfId="0" applyFont="1" applyAlignment="1">
      <alignment horizontal="center" vertical="center"/>
    </xf>
    <xf numFmtId="1" fontId="41" fillId="0" borderId="0" xfId="0" applyNumberFormat="1" applyFont="1" applyAlignment="1">
      <alignment horizontal="center" vertical="center"/>
    </xf>
    <xf numFmtId="0" fontId="41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5" fillId="0" borderId="10" xfId="13" applyFont="1" applyFill="1" applyBorder="1" applyAlignment="1">
      <alignment vertical="center" shrinkToFit="1"/>
    </xf>
    <xf numFmtId="3" fontId="36" fillId="0" borderId="10" xfId="13" applyNumberFormat="1" applyFont="1" applyFill="1" applyBorder="1" applyAlignment="1">
      <alignment vertical="center" wrapText="1"/>
    </xf>
    <xf numFmtId="0" fontId="38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35" fillId="0" borderId="13" xfId="0" applyFont="1" applyBorder="1" applyAlignment="1">
      <alignment horizontal="right" vertical="center"/>
    </xf>
    <xf numFmtId="0" fontId="41" fillId="0" borderId="12" xfId="13" applyFont="1" applyBorder="1" applyAlignment="1">
      <alignment horizontal="distributed" vertical="center" indent="2"/>
    </xf>
    <xf numFmtId="0" fontId="41" fillId="0" borderId="14" xfId="13" applyFont="1" applyBorder="1" applyAlignment="1">
      <alignment horizontal="distributed" vertical="center" indent="2"/>
    </xf>
    <xf numFmtId="0" fontId="41" fillId="0" borderId="10" xfId="13" applyFont="1" applyBorder="1" applyAlignment="1">
      <alignment horizontal="distributed" vertical="center" wrapText="1"/>
    </xf>
    <xf numFmtId="176" fontId="41" fillId="0" borderId="10" xfId="13" applyNumberFormat="1" applyFont="1" applyBorder="1" applyAlignment="1">
      <alignment horizontal="distributed" vertical="center" wrapText="1"/>
    </xf>
    <xf numFmtId="0" fontId="41" fillId="0" borderId="10" xfId="13" applyFont="1" applyBorder="1" applyAlignment="1">
      <alignment horizontal="distributed" vertical="center" wrapText="1" indent="2"/>
    </xf>
    <xf numFmtId="0" fontId="41" fillId="0" borderId="15" xfId="13" applyFont="1" applyBorder="1" applyAlignment="1">
      <alignment horizontal="distributed" vertical="center" wrapText="1"/>
    </xf>
    <xf numFmtId="0" fontId="41" fillId="0" borderId="11" xfId="13" applyFont="1" applyBorder="1" applyAlignment="1">
      <alignment horizontal="distributed" vertical="center" wrapText="1"/>
    </xf>
  </cellXfs>
  <cellStyles count="29">
    <cellStyle name="百分比" xfId="28" builtinId="5"/>
    <cellStyle name="百分比 2" xfId="27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6" builtinId="27" customBuiltin="1"/>
    <cellStyle name="差_2016市本级国有资本经营预算收支表1" xfId="7"/>
    <cellStyle name="差_2016市本级国有资本经营预算收支表2" xfId="8"/>
    <cellStyle name="常规" xfId="0" builtinId="0"/>
    <cellStyle name="常规 2" xfId="9"/>
    <cellStyle name="常规 3" xfId="10"/>
    <cellStyle name="常规 4" xfId="11"/>
    <cellStyle name="常规_2003年3月月报" xfId="12"/>
    <cellStyle name="常规_2003年人大预算表（全省）" xfId="13"/>
    <cellStyle name="好" xfId="14" builtinId="26" customBuiltin="1"/>
    <cellStyle name="好_2016市本级国有资本经营预算收支表1" xfId="15"/>
    <cellStyle name="好_2016市本级国有资本经营预算收支表2" xfId="16"/>
    <cellStyle name="汇总" xfId="17" builtinId="25" customBuiltin="1"/>
    <cellStyle name="计算" xfId="18" builtinId="22" customBuiltin="1"/>
    <cellStyle name="检查单元格" xfId="19" builtinId="23" customBuiltin="1"/>
    <cellStyle name="解释性文本" xfId="20" builtinId="53" customBuiltin="1"/>
    <cellStyle name="警告文本" xfId="21" builtinId="11" customBuiltin="1"/>
    <cellStyle name="链接单元格" xfId="22" builtinId="24" customBuiltin="1"/>
    <cellStyle name="适中" xfId="23" builtinId="28" customBuiltin="1"/>
    <cellStyle name="输出" xfId="24" builtinId="21" customBuiltin="1"/>
    <cellStyle name="输入" xfId="25" builtinId="20" customBuiltin="1"/>
    <cellStyle name="注释" xfId="26" builtinId="10" customBuiltin="1"/>
  </cellStyles>
  <dxfs count="1">
    <dxf>
      <font>
        <color rgb="FFFF0000"/>
      </font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4D4D4D"/>
      <color rgb="FF5F5F5F"/>
      <color rgb="FF777777"/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1">
    <pageSetUpPr fitToPage="1"/>
  </sheetPr>
  <dimension ref="A1:S33"/>
  <sheetViews>
    <sheetView showGridLines="0" view="pageBreakPreview" zoomScale="75" zoomScaleSheetLayoutView="75" workbookViewId="0">
      <pane xSplit="1" ySplit="5" topLeftCell="B6" activePane="bottomRight" state="frozen"/>
      <selection activeCell="B2" sqref="B2"/>
      <selection pane="topRight" activeCell="B2" sqref="B2"/>
      <selection pane="bottomLeft" activeCell="B2" sqref="B2"/>
      <selection pane="bottomRight" activeCell="I15" sqref="I15"/>
    </sheetView>
  </sheetViews>
  <sheetFormatPr defaultColWidth="6.125" defaultRowHeight="14.25" customHeight="1"/>
  <cols>
    <col min="1" max="1" width="37.625" style="17" customWidth="1"/>
    <col min="2" max="6" width="12.125" style="1" customWidth="1"/>
    <col min="7" max="8" width="8.625" style="1" bestFit="1" customWidth="1"/>
    <col min="9" max="18" width="6.125" style="1"/>
    <col min="19" max="19" width="7.25" style="1" bestFit="1" customWidth="1"/>
    <col min="20" max="16384" width="6.125" style="1"/>
  </cols>
  <sheetData>
    <row r="1" spans="1:8" s="20" customFormat="1" ht="39.950000000000003" customHeight="1">
      <c r="A1" s="19" t="s">
        <v>94</v>
      </c>
    </row>
    <row r="2" spans="1:8" s="21" customFormat="1" ht="30.95" customHeight="1">
      <c r="A2" s="60" t="s">
        <v>106</v>
      </c>
      <c r="B2" s="61"/>
      <c r="C2" s="61"/>
      <c r="D2" s="61"/>
      <c r="E2" s="61"/>
      <c r="F2" s="61"/>
    </row>
    <row r="3" spans="1:8" s="23" customFormat="1" ht="22.5" customHeight="1">
      <c r="A3" s="22"/>
      <c r="D3" s="62" t="s">
        <v>3</v>
      </c>
      <c r="E3" s="62"/>
      <c r="F3" s="62"/>
    </row>
    <row r="4" spans="1:8" s="24" customFormat="1" ht="31.9" customHeight="1">
      <c r="A4" s="63" t="s">
        <v>4</v>
      </c>
      <c r="B4" s="65" t="s">
        <v>107</v>
      </c>
      <c r="C4" s="65" t="s">
        <v>108</v>
      </c>
      <c r="D4" s="65"/>
      <c r="E4" s="65"/>
      <c r="F4" s="66" t="s">
        <v>124</v>
      </c>
    </row>
    <row r="5" spans="1:8" s="27" customFormat="1" ht="60" customHeight="1">
      <c r="A5" s="64"/>
      <c r="B5" s="65"/>
      <c r="C5" s="25" t="s">
        <v>50</v>
      </c>
      <c r="D5" s="25" t="s">
        <v>49</v>
      </c>
      <c r="E5" s="26" t="s">
        <v>95</v>
      </c>
      <c r="F5" s="66"/>
    </row>
    <row r="6" spans="1:8" ht="22.5" customHeight="1">
      <c r="A6" s="28" t="s">
        <v>22</v>
      </c>
      <c r="B6" s="33">
        <f>SUM(B7:B8)</f>
        <v>43691.166666666672</v>
      </c>
      <c r="C6" s="33">
        <f>SUM(C7:C8)</f>
        <v>100275</v>
      </c>
      <c r="D6" s="33">
        <f>SUM(D7:D8)</f>
        <v>78784</v>
      </c>
      <c r="E6" s="34">
        <f>IF(AND(C6&gt;0,D6&gt;0)=TRUE,D6/C6*100,"")</f>
        <v>78.56793817003242</v>
      </c>
      <c r="F6" s="34">
        <f>IF(AND(D6&gt;0,B6&gt;0)=TRUE,D6/B6*100-100,"")</f>
        <v>80.320202024055192</v>
      </c>
    </row>
    <row r="7" spans="1:8" ht="22.5" customHeight="1">
      <c r="A7" s="29" t="s">
        <v>51</v>
      </c>
      <c r="B7" s="35">
        <v>35841.166666666672</v>
      </c>
      <c r="C7" s="35">
        <v>80020</v>
      </c>
      <c r="D7" s="35">
        <v>66030</v>
      </c>
      <c r="E7" s="36">
        <f t="shared" ref="E7:E33" si="0">IF(AND(C7&gt;0,D7&gt;0)=TRUE,D7/C7*100,"")</f>
        <v>82.516870782304423</v>
      </c>
      <c r="F7" s="36">
        <f t="shared" ref="F7:F33" si="1">IF(AND(D7&gt;0,B7&gt;0)=TRUE,D7/B7*100-100,"")</f>
        <v>84.229494017586831</v>
      </c>
      <c r="H7" s="4"/>
    </row>
    <row r="8" spans="1:8" ht="22.5" customHeight="1">
      <c r="A8" s="30" t="s">
        <v>93</v>
      </c>
      <c r="B8" s="35">
        <v>7850</v>
      </c>
      <c r="C8" s="35">
        <v>20255</v>
      </c>
      <c r="D8" s="35">
        <v>12754</v>
      </c>
      <c r="E8" s="36">
        <f t="shared" si="0"/>
        <v>62.967168600345587</v>
      </c>
      <c r="F8" s="36">
        <f t="shared" si="1"/>
        <v>62.471337579617824</v>
      </c>
    </row>
    <row r="9" spans="1:8" ht="22.5" customHeight="1">
      <c r="A9" s="28" t="s">
        <v>21</v>
      </c>
      <c r="B9" s="33">
        <f>SUM(B10,B25)</f>
        <v>20081</v>
      </c>
      <c r="C9" s="33">
        <f>SUM(C10,C25)</f>
        <v>42379</v>
      </c>
      <c r="D9" s="33">
        <f>SUM(D10,D25)</f>
        <v>28459</v>
      </c>
      <c r="E9" s="34">
        <f t="shared" si="0"/>
        <v>67.153543028386693</v>
      </c>
      <c r="F9" s="34">
        <f t="shared" si="1"/>
        <v>41.721029829191764</v>
      </c>
    </row>
    <row r="10" spans="1:8" ht="22.5" customHeight="1">
      <c r="A10" s="31" t="s">
        <v>0</v>
      </c>
      <c r="B10" s="37">
        <f>SUM(B11:B24)</f>
        <v>12445</v>
      </c>
      <c r="C10" s="37">
        <f>SUM(C11:C24)</f>
        <v>22456</v>
      </c>
      <c r="D10" s="37">
        <f>SUM(D11:D24)</f>
        <v>16107</v>
      </c>
      <c r="E10" s="36">
        <f t="shared" si="0"/>
        <v>71.726932668329184</v>
      </c>
      <c r="F10" s="36">
        <f t="shared" si="1"/>
        <v>29.425472077139403</v>
      </c>
    </row>
    <row r="11" spans="1:8" ht="22.5" customHeight="1">
      <c r="A11" s="31" t="s">
        <v>81</v>
      </c>
      <c r="B11" s="35">
        <v>2742</v>
      </c>
      <c r="C11" s="35">
        <v>4500</v>
      </c>
      <c r="D11" s="35">
        <v>3979</v>
      </c>
      <c r="E11" s="36">
        <f t="shared" si="0"/>
        <v>88.422222222222217</v>
      </c>
      <c r="F11" s="36">
        <f t="shared" si="1"/>
        <v>45.113056163384385</v>
      </c>
    </row>
    <row r="12" spans="1:8" ht="22.5" customHeight="1">
      <c r="A12" s="31" t="s">
        <v>59</v>
      </c>
      <c r="B12" s="35">
        <v>544</v>
      </c>
      <c r="C12" s="35">
        <v>960</v>
      </c>
      <c r="D12" s="35">
        <v>1915</v>
      </c>
      <c r="E12" s="36">
        <f t="shared" si="0"/>
        <v>199.47916666666669</v>
      </c>
      <c r="F12" s="36">
        <f t="shared" si="1"/>
        <v>252.02205882352939</v>
      </c>
    </row>
    <row r="13" spans="1:8" ht="22.5" customHeight="1">
      <c r="A13" s="31" t="s">
        <v>60</v>
      </c>
      <c r="B13" s="35">
        <v>94</v>
      </c>
      <c r="C13" s="35">
        <v>96</v>
      </c>
      <c r="D13" s="35">
        <v>229</v>
      </c>
      <c r="E13" s="36">
        <f t="shared" si="0"/>
        <v>238.54166666666666</v>
      </c>
      <c r="F13" s="36">
        <f t="shared" si="1"/>
        <v>143.61702127659575</v>
      </c>
    </row>
    <row r="14" spans="1:8" ht="22.5" customHeight="1">
      <c r="A14" s="31" t="s">
        <v>61</v>
      </c>
      <c r="B14" s="35">
        <v>41</v>
      </c>
      <c r="C14" s="35">
        <v>50</v>
      </c>
      <c r="D14" s="35">
        <v>46</v>
      </c>
      <c r="E14" s="36">
        <f t="shared" si="0"/>
        <v>92</v>
      </c>
      <c r="F14" s="36">
        <f t="shared" si="1"/>
        <v>12.195121951219519</v>
      </c>
    </row>
    <row r="15" spans="1:8" ht="22.5" customHeight="1">
      <c r="A15" s="31" t="s">
        <v>62</v>
      </c>
      <c r="B15" s="35">
        <v>323</v>
      </c>
      <c r="C15" s="35">
        <v>500</v>
      </c>
      <c r="D15" s="35">
        <v>646</v>
      </c>
      <c r="E15" s="36">
        <f t="shared" si="0"/>
        <v>129.20000000000002</v>
      </c>
      <c r="F15" s="36">
        <f t="shared" si="1"/>
        <v>100</v>
      </c>
    </row>
    <row r="16" spans="1:8" ht="22.5" customHeight="1">
      <c r="A16" s="31" t="s">
        <v>63</v>
      </c>
      <c r="B16" s="35">
        <v>851</v>
      </c>
      <c r="C16" s="35">
        <v>450</v>
      </c>
      <c r="D16" s="35">
        <v>608</v>
      </c>
      <c r="E16" s="36">
        <f t="shared" si="0"/>
        <v>135.11111111111111</v>
      </c>
      <c r="F16" s="36">
        <f t="shared" si="1"/>
        <v>-28.554641598119858</v>
      </c>
    </row>
    <row r="17" spans="1:19" s="2" customFormat="1" ht="22.5" customHeight="1">
      <c r="A17" s="31" t="s">
        <v>64</v>
      </c>
      <c r="B17" s="35">
        <v>270</v>
      </c>
      <c r="C17" s="35">
        <v>500</v>
      </c>
      <c r="D17" s="35">
        <v>561</v>
      </c>
      <c r="E17" s="36">
        <f t="shared" si="0"/>
        <v>112.20000000000002</v>
      </c>
      <c r="F17" s="36">
        <f t="shared" si="1"/>
        <v>107.7777777777778</v>
      </c>
      <c r="S17" s="1"/>
    </row>
    <row r="18" spans="1:19" ht="22.5" customHeight="1">
      <c r="A18" s="31" t="s">
        <v>65</v>
      </c>
      <c r="B18" s="35">
        <v>2164</v>
      </c>
      <c r="C18" s="35">
        <v>2000</v>
      </c>
      <c r="D18" s="35">
        <v>2590</v>
      </c>
      <c r="E18" s="36">
        <f t="shared" si="0"/>
        <v>129.5</v>
      </c>
      <c r="F18" s="36">
        <f t="shared" si="1"/>
        <v>19.685767097966718</v>
      </c>
    </row>
    <row r="19" spans="1:19" ht="22.5" customHeight="1">
      <c r="A19" s="31" t="s">
        <v>66</v>
      </c>
      <c r="B19" s="35">
        <v>2632</v>
      </c>
      <c r="C19" s="35">
        <v>3000</v>
      </c>
      <c r="D19" s="35">
        <v>1180</v>
      </c>
      <c r="E19" s="36">
        <f t="shared" si="0"/>
        <v>39.333333333333329</v>
      </c>
      <c r="F19" s="36">
        <f t="shared" si="1"/>
        <v>-55.167173252279632</v>
      </c>
    </row>
    <row r="20" spans="1:19" ht="22.5" customHeight="1">
      <c r="A20" s="31" t="s">
        <v>67</v>
      </c>
      <c r="B20" s="35"/>
      <c r="C20" s="35"/>
      <c r="D20" s="35"/>
      <c r="E20" s="36" t="str">
        <f t="shared" si="0"/>
        <v/>
      </c>
      <c r="F20" s="36" t="str">
        <f t="shared" si="1"/>
        <v/>
      </c>
    </row>
    <row r="21" spans="1:19" ht="22.5" customHeight="1">
      <c r="A21" s="31" t="s">
        <v>68</v>
      </c>
      <c r="B21" s="35">
        <v>2784</v>
      </c>
      <c r="C21" s="35">
        <v>10400</v>
      </c>
      <c r="D21" s="35">
        <v>4353</v>
      </c>
      <c r="E21" s="36">
        <f t="shared" si="0"/>
        <v>41.855769230769226</v>
      </c>
      <c r="F21" s="36">
        <f t="shared" si="1"/>
        <v>56.357758620689651</v>
      </c>
    </row>
    <row r="22" spans="1:19" ht="22.5" customHeight="1">
      <c r="A22" s="31" t="s">
        <v>69</v>
      </c>
      <c r="B22" s="35"/>
      <c r="C22" s="35"/>
      <c r="D22" s="35"/>
      <c r="E22" s="36" t="str">
        <f t="shared" si="0"/>
        <v/>
      </c>
      <c r="F22" s="36" t="str">
        <f t="shared" si="1"/>
        <v/>
      </c>
    </row>
    <row r="23" spans="1:19" ht="22.5" customHeight="1">
      <c r="A23" s="31" t="s">
        <v>70</v>
      </c>
      <c r="B23" s="35"/>
      <c r="C23" s="35"/>
      <c r="D23" s="35"/>
      <c r="E23" s="36" t="str">
        <f t="shared" si="0"/>
        <v/>
      </c>
      <c r="F23" s="36" t="str">
        <f t="shared" si="1"/>
        <v/>
      </c>
    </row>
    <row r="24" spans="1:19" ht="22.5" customHeight="1">
      <c r="A24" s="31" t="s">
        <v>71</v>
      </c>
      <c r="B24" s="35"/>
      <c r="C24" s="35"/>
      <c r="D24" s="35"/>
      <c r="E24" s="36" t="str">
        <f t="shared" si="0"/>
        <v/>
      </c>
      <c r="F24" s="36" t="str">
        <f t="shared" si="1"/>
        <v/>
      </c>
    </row>
    <row r="25" spans="1:19" ht="22.5" customHeight="1">
      <c r="A25" s="31" t="s">
        <v>1</v>
      </c>
      <c r="B25" s="38">
        <f>SUM(B26:B33)</f>
        <v>7636</v>
      </c>
      <c r="C25" s="38">
        <f>SUM(C26:C33)</f>
        <v>19923</v>
      </c>
      <c r="D25" s="38">
        <f>SUM(D26:D33)</f>
        <v>12352</v>
      </c>
      <c r="E25" s="36">
        <f t="shared" si="0"/>
        <v>61.998694975656278</v>
      </c>
      <c r="F25" s="36">
        <f t="shared" si="1"/>
        <v>61.76008381351491</v>
      </c>
    </row>
    <row r="26" spans="1:19" ht="22.5" customHeight="1">
      <c r="A26" s="31" t="s">
        <v>58</v>
      </c>
      <c r="B26" s="35">
        <v>198</v>
      </c>
      <c r="C26" s="35">
        <v>313</v>
      </c>
      <c r="D26" s="35">
        <v>401</v>
      </c>
      <c r="E26" s="36">
        <f t="shared" si="0"/>
        <v>128.11501597444089</v>
      </c>
      <c r="F26" s="36">
        <f t="shared" si="1"/>
        <v>102.52525252525251</v>
      </c>
    </row>
    <row r="27" spans="1:19" ht="22.5" customHeight="1">
      <c r="A27" s="31" t="s">
        <v>5</v>
      </c>
      <c r="B27" s="35">
        <v>73</v>
      </c>
      <c r="C27" s="35">
        <v>80</v>
      </c>
      <c r="D27" s="35">
        <v>51</v>
      </c>
      <c r="E27" s="36">
        <f t="shared" si="0"/>
        <v>63.749999999999993</v>
      </c>
      <c r="F27" s="36">
        <f t="shared" si="1"/>
        <v>-30.136986301369859</v>
      </c>
    </row>
    <row r="28" spans="1:19" ht="22.5" customHeight="1">
      <c r="A28" s="31" t="s">
        <v>6</v>
      </c>
      <c r="B28" s="35">
        <v>22</v>
      </c>
      <c r="C28" s="35">
        <v>30</v>
      </c>
      <c r="D28" s="35">
        <v>52</v>
      </c>
      <c r="E28" s="36">
        <f t="shared" si="0"/>
        <v>173.33333333333334</v>
      </c>
      <c r="F28" s="36">
        <f t="shared" si="1"/>
        <v>136.36363636363637</v>
      </c>
    </row>
    <row r="29" spans="1:19" ht="22.5" customHeight="1">
      <c r="A29" s="32" t="s">
        <v>7</v>
      </c>
      <c r="B29" s="35"/>
      <c r="C29" s="35"/>
      <c r="D29" s="35"/>
      <c r="E29" s="36" t="str">
        <f t="shared" si="0"/>
        <v/>
      </c>
      <c r="F29" s="36" t="str">
        <f t="shared" si="1"/>
        <v/>
      </c>
    </row>
    <row r="30" spans="1:19" ht="22.5" customHeight="1">
      <c r="A30" s="32" t="s">
        <v>54</v>
      </c>
      <c r="B30" s="35">
        <v>7343</v>
      </c>
      <c r="C30" s="35">
        <v>19500</v>
      </c>
      <c r="D30" s="35">
        <v>11814</v>
      </c>
      <c r="E30" s="36">
        <f t="shared" si="0"/>
        <v>60.584615384615383</v>
      </c>
      <c r="F30" s="36">
        <f t="shared" si="1"/>
        <v>60.887920468473368</v>
      </c>
    </row>
    <row r="31" spans="1:19" ht="22.5" customHeight="1">
      <c r="A31" s="32" t="s">
        <v>55</v>
      </c>
      <c r="B31" s="35"/>
      <c r="C31" s="35"/>
      <c r="D31" s="35">
        <v>34</v>
      </c>
      <c r="E31" s="36" t="str">
        <f t="shared" si="0"/>
        <v/>
      </c>
      <c r="F31" s="36" t="str">
        <f t="shared" si="1"/>
        <v/>
      </c>
    </row>
    <row r="32" spans="1:19" ht="22.5" customHeight="1">
      <c r="A32" s="32" t="s">
        <v>56</v>
      </c>
      <c r="B32" s="35"/>
      <c r="C32" s="35"/>
      <c r="D32" s="35"/>
      <c r="E32" s="36" t="str">
        <f t="shared" si="0"/>
        <v/>
      </c>
      <c r="F32" s="36" t="str">
        <f t="shared" si="1"/>
        <v/>
      </c>
    </row>
    <row r="33" spans="1:6" ht="22.5" customHeight="1">
      <c r="A33" s="32" t="s">
        <v>57</v>
      </c>
      <c r="B33" s="35"/>
      <c r="C33" s="35"/>
      <c r="D33" s="35"/>
      <c r="E33" s="36" t="str">
        <f t="shared" si="0"/>
        <v/>
      </c>
      <c r="F33" s="36" t="str">
        <f t="shared" si="1"/>
        <v/>
      </c>
    </row>
  </sheetData>
  <mergeCells count="6">
    <mergeCell ref="A2:F2"/>
    <mergeCell ref="D3:F3"/>
    <mergeCell ref="A4:A5"/>
    <mergeCell ref="B4:B5"/>
    <mergeCell ref="C4:E4"/>
    <mergeCell ref="F4:F5"/>
  </mergeCells>
  <phoneticPr fontId="18" type="noConversion"/>
  <printOptions horizontalCentered="1"/>
  <pageMargins left="0.78740157480314965" right="0.78740157480314965" top="1.4173228346456694" bottom="1.3779527559055118" header="0" footer="0.98425196850393704"/>
  <pageSetup paperSize="9" scale="81" fitToHeight="0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2">
    <pageSetUpPr fitToPage="1"/>
  </sheetPr>
  <dimension ref="A1:N29"/>
  <sheetViews>
    <sheetView showGridLines="0" showZeros="0" view="pageBreakPreview" zoomScale="75" zoomScaleSheetLayoutView="75" workbookViewId="0">
      <pane xSplit="1" ySplit="4" topLeftCell="B5" activePane="bottomRight" state="frozen"/>
      <selection activeCell="E9" sqref="E9"/>
      <selection pane="topRight" activeCell="E9" sqref="E9"/>
      <selection pane="bottomLeft" activeCell="E9" sqref="E9"/>
      <selection pane="bottomRight" activeCell="C20" sqref="C20"/>
    </sheetView>
  </sheetViews>
  <sheetFormatPr defaultColWidth="9" defaultRowHeight="14.25"/>
  <cols>
    <col min="1" max="1" width="37.625" style="18" customWidth="1"/>
    <col min="2" max="3" width="19.75" style="3" customWidth="1"/>
    <col min="4" max="4" width="19.875" style="3" customWidth="1"/>
    <col min="5" max="13" width="9" style="3"/>
    <col min="14" max="14" width="10.25" style="3" bestFit="1" customWidth="1"/>
    <col min="15" max="16384" width="9" style="3"/>
  </cols>
  <sheetData>
    <row r="1" spans="1:14" s="23" customFormat="1" ht="39.950000000000003" customHeight="1">
      <c r="A1" s="19" t="s">
        <v>96</v>
      </c>
    </row>
    <row r="2" spans="1:14" s="39" customFormat="1" ht="30.95" customHeight="1">
      <c r="A2" s="60" t="s">
        <v>110</v>
      </c>
      <c r="B2" s="61"/>
      <c r="C2" s="61"/>
      <c r="D2" s="61"/>
    </row>
    <row r="3" spans="1:14" s="23" customFormat="1" ht="22.5" customHeight="1">
      <c r="A3" s="40"/>
      <c r="B3" s="41"/>
      <c r="C3" s="41"/>
      <c r="D3" s="42" t="s">
        <v>2</v>
      </c>
    </row>
    <row r="4" spans="1:14" s="46" customFormat="1" ht="84" customHeight="1">
      <c r="A4" s="43" t="s">
        <v>9</v>
      </c>
      <c r="B4" s="44" t="s">
        <v>111</v>
      </c>
      <c r="C4" s="44" t="s">
        <v>112</v>
      </c>
      <c r="D4" s="45" t="s">
        <v>113</v>
      </c>
    </row>
    <row r="5" spans="1:14" s="5" customFormat="1" ht="22.5" customHeight="1">
      <c r="A5" s="28" t="s">
        <v>10</v>
      </c>
      <c r="B5" s="48">
        <f>SUM(B6:B29)</f>
        <v>43608</v>
      </c>
      <c r="C5" s="48">
        <f>SUM(C6:C29)</f>
        <v>62643</v>
      </c>
      <c r="D5" s="49">
        <f>IF(AND(C5&gt;0,B5&gt;0)=TRUE,C5/B5*100-100,"")</f>
        <v>43.650247660979659</v>
      </c>
    </row>
    <row r="6" spans="1:14" s="4" customFormat="1" ht="22.5" customHeight="1">
      <c r="A6" s="47" t="s">
        <v>32</v>
      </c>
      <c r="B6" s="50">
        <v>6335</v>
      </c>
      <c r="C6" s="50">
        <v>8330</v>
      </c>
      <c r="D6" s="51">
        <f t="shared" ref="D6:D29" si="0">IF(AND(C6&gt;0,B6&gt;0)=TRUE,C6/B6*100-100,"")</f>
        <v>31.49171270718233</v>
      </c>
      <c r="N6" s="5"/>
    </row>
    <row r="7" spans="1:14" s="4" customFormat="1" ht="22.5" customHeight="1">
      <c r="A7" s="47" t="s">
        <v>52</v>
      </c>
      <c r="B7" s="50"/>
      <c r="C7" s="50"/>
      <c r="D7" s="51" t="str">
        <f t="shared" si="0"/>
        <v/>
      </c>
      <c r="N7" s="5"/>
    </row>
    <row r="8" spans="1:14" s="4" customFormat="1" ht="22.5" customHeight="1">
      <c r="A8" s="47" t="s">
        <v>33</v>
      </c>
      <c r="B8" s="50">
        <v>19</v>
      </c>
      <c r="C8" s="50">
        <v>11</v>
      </c>
      <c r="D8" s="51">
        <f t="shared" si="0"/>
        <v>-42.105263157894733</v>
      </c>
      <c r="N8" s="5"/>
    </row>
    <row r="9" spans="1:14" s="4" customFormat="1" ht="22.5" customHeight="1">
      <c r="A9" s="47" t="s">
        <v>34</v>
      </c>
      <c r="B9" s="50">
        <v>483</v>
      </c>
      <c r="C9" s="50">
        <v>1009</v>
      </c>
      <c r="D9" s="51">
        <f t="shared" si="0"/>
        <v>108.90269151138719</v>
      </c>
      <c r="N9" s="5"/>
    </row>
    <row r="10" spans="1:14" s="4" customFormat="1" ht="22.5" customHeight="1">
      <c r="A10" s="47" t="s">
        <v>35</v>
      </c>
      <c r="B10" s="50">
        <v>2261</v>
      </c>
      <c r="C10" s="50">
        <v>3519</v>
      </c>
      <c r="D10" s="51">
        <f t="shared" si="0"/>
        <v>55.639097744360924</v>
      </c>
      <c r="N10" s="5"/>
    </row>
    <row r="11" spans="1:14" s="4" customFormat="1" ht="22.5" customHeight="1">
      <c r="A11" s="47" t="s">
        <v>36</v>
      </c>
      <c r="B11" s="50">
        <v>586</v>
      </c>
      <c r="C11" s="50">
        <v>617</v>
      </c>
      <c r="D11" s="51">
        <f t="shared" si="0"/>
        <v>5.2901023890784984</v>
      </c>
      <c r="N11" s="5"/>
    </row>
    <row r="12" spans="1:14" s="4" customFormat="1" ht="22.5" customHeight="1">
      <c r="A12" s="47" t="s">
        <v>72</v>
      </c>
      <c r="B12" s="50">
        <v>215</v>
      </c>
      <c r="C12" s="50">
        <v>166</v>
      </c>
      <c r="D12" s="51">
        <f t="shared" si="0"/>
        <v>-22.79069767441861</v>
      </c>
      <c r="N12" s="5"/>
    </row>
    <row r="13" spans="1:14" s="4" customFormat="1" ht="22.5" customHeight="1">
      <c r="A13" s="47" t="s">
        <v>11</v>
      </c>
      <c r="B13" s="50">
        <v>970</v>
      </c>
      <c r="C13" s="50">
        <v>1884</v>
      </c>
      <c r="D13" s="51">
        <f t="shared" si="0"/>
        <v>94.226804123711332</v>
      </c>
      <c r="N13" s="5"/>
    </row>
    <row r="14" spans="1:14" s="4" customFormat="1" ht="22.5" customHeight="1">
      <c r="A14" s="47" t="s">
        <v>73</v>
      </c>
      <c r="B14" s="50">
        <v>369</v>
      </c>
      <c r="C14" s="50">
        <v>996</v>
      </c>
      <c r="D14" s="51">
        <f t="shared" si="0"/>
        <v>169.91869918699189</v>
      </c>
      <c r="N14" s="5"/>
    </row>
    <row r="15" spans="1:14" s="4" customFormat="1" ht="22.5" customHeight="1">
      <c r="A15" s="47" t="s">
        <v>12</v>
      </c>
      <c r="B15" s="50">
        <v>55</v>
      </c>
      <c r="C15" s="50">
        <v>281</v>
      </c>
      <c r="D15" s="51">
        <f t="shared" si="0"/>
        <v>410.90909090909093</v>
      </c>
      <c r="N15" s="5"/>
    </row>
    <row r="16" spans="1:14" s="4" customFormat="1" ht="22.5" customHeight="1">
      <c r="A16" s="47" t="s">
        <v>13</v>
      </c>
      <c r="B16" s="50">
        <v>26606</v>
      </c>
      <c r="C16" s="50">
        <v>38080</v>
      </c>
      <c r="D16" s="51">
        <f t="shared" si="0"/>
        <v>43.12561076448921</v>
      </c>
      <c r="N16" s="5"/>
    </row>
    <row r="17" spans="1:14" s="4" customFormat="1" ht="22.5" customHeight="1">
      <c r="A17" s="47" t="s">
        <v>14</v>
      </c>
      <c r="B17" s="50">
        <v>1503</v>
      </c>
      <c r="C17" s="50">
        <v>1897</v>
      </c>
      <c r="D17" s="51">
        <f t="shared" si="0"/>
        <v>26.214238190286096</v>
      </c>
      <c r="N17" s="5"/>
    </row>
    <row r="18" spans="1:14" s="4" customFormat="1" ht="22.5" customHeight="1">
      <c r="A18" s="47" t="s">
        <v>15</v>
      </c>
      <c r="B18" s="50"/>
      <c r="C18" s="50">
        <v>13</v>
      </c>
      <c r="D18" s="51" t="str">
        <f t="shared" si="0"/>
        <v/>
      </c>
      <c r="N18" s="5"/>
    </row>
    <row r="19" spans="1:14" s="4" customFormat="1" ht="22.5" customHeight="1">
      <c r="A19" s="47" t="s">
        <v>16</v>
      </c>
      <c r="B19" s="50">
        <v>2063</v>
      </c>
      <c r="C19" s="50">
        <v>3706</v>
      </c>
      <c r="D19" s="51">
        <f t="shared" si="0"/>
        <v>79.641299079011134</v>
      </c>
      <c r="N19" s="5"/>
    </row>
    <row r="20" spans="1:14" s="4" customFormat="1" ht="22.5" customHeight="1">
      <c r="A20" s="47" t="s">
        <v>17</v>
      </c>
      <c r="B20" s="50">
        <v>1170</v>
      </c>
      <c r="C20" s="50">
        <v>394</v>
      </c>
      <c r="D20" s="51">
        <f t="shared" si="0"/>
        <v>-66.324786324786317</v>
      </c>
      <c r="N20" s="5"/>
    </row>
    <row r="21" spans="1:14" s="4" customFormat="1" ht="22.5" customHeight="1">
      <c r="A21" s="47" t="s">
        <v>37</v>
      </c>
      <c r="B21" s="50"/>
      <c r="C21" s="50">
        <v>8</v>
      </c>
      <c r="D21" s="51" t="str">
        <f t="shared" si="0"/>
        <v/>
      </c>
      <c r="N21" s="5"/>
    </row>
    <row r="22" spans="1:14" s="4" customFormat="1" ht="22.5" customHeight="1">
      <c r="A22" s="47" t="s">
        <v>53</v>
      </c>
      <c r="B22" s="50"/>
      <c r="C22" s="50"/>
      <c r="D22" s="51" t="str">
        <f t="shared" si="0"/>
        <v/>
      </c>
      <c r="N22" s="5"/>
    </row>
    <row r="23" spans="1:14" s="4" customFormat="1" ht="22.5" customHeight="1">
      <c r="A23" s="47" t="s">
        <v>74</v>
      </c>
      <c r="B23" s="50">
        <v>254</v>
      </c>
      <c r="C23" s="50">
        <v>372</v>
      </c>
      <c r="D23" s="51">
        <f t="shared" si="0"/>
        <v>46.456692913385837</v>
      </c>
      <c r="N23" s="5"/>
    </row>
    <row r="24" spans="1:14" s="4" customFormat="1" ht="22.5" customHeight="1">
      <c r="A24" s="47" t="s">
        <v>38</v>
      </c>
      <c r="B24" s="50">
        <v>318</v>
      </c>
      <c r="C24" s="50">
        <v>530</v>
      </c>
      <c r="D24" s="51">
        <f t="shared" si="0"/>
        <v>66.666666666666686</v>
      </c>
      <c r="N24" s="5"/>
    </row>
    <row r="25" spans="1:14" s="4" customFormat="1" ht="22.5" customHeight="1">
      <c r="A25" s="47" t="s">
        <v>39</v>
      </c>
      <c r="B25" s="50"/>
      <c r="C25" s="50"/>
      <c r="D25" s="51" t="str">
        <f t="shared" si="0"/>
        <v/>
      </c>
      <c r="N25" s="5"/>
    </row>
    <row r="26" spans="1:14" s="4" customFormat="1" ht="22.5" customHeight="1">
      <c r="A26" s="47" t="s">
        <v>75</v>
      </c>
      <c r="B26" s="50">
        <v>77</v>
      </c>
      <c r="C26" s="50">
        <v>187</v>
      </c>
      <c r="D26" s="51">
        <f t="shared" si="0"/>
        <v>142.85714285714283</v>
      </c>
      <c r="N26" s="5"/>
    </row>
    <row r="27" spans="1:14" s="4" customFormat="1" ht="22.5" customHeight="1">
      <c r="A27" s="47" t="s">
        <v>8</v>
      </c>
      <c r="B27" s="50">
        <v>250</v>
      </c>
      <c r="C27" s="50">
        <v>569</v>
      </c>
      <c r="D27" s="51">
        <f t="shared" si="0"/>
        <v>127.59999999999997</v>
      </c>
      <c r="N27" s="5"/>
    </row>
    <row r="28" spans="1:14" s="4" customFormat="1" ht="22.5" customHeight="1">
      <c r="A28" s="47" t="s">
        <v>40</v>
      </c>
      <c r="B28" s="50">
        <v>74</v>
      </c>
      <c r="C28" s="50">
        <v>74</v>
      </c>
      <c r="D28" s="51">
        <f t="shared" si="0"/>
        <v>0</v>
      </c>
      <c r="N28" s="5"/>
    </row>
    <row r="29" spans="1:14" s="4" customFormat="1" ht="22.5" customHeight="1">
      <c r="A29" s="47" t="s">
        <v>41</v>
      </c>
      <c r="B29" s="50"/>
      <c r="C29" s="50"/>
      <c r="D29" s="51" t="str">
        <f t="shared" si="0"/>
        <v/>
      </c>
      <c r="N29" s="5"/>
    </row>
  </sheetData>
  <mergeCells count="1">
    <mergeCell ref="A2:D2"/>
  </mergeCells>
  <phoneticPr fontId="18" type="noConversion"/>
  <printOptions horizontalCentered="1"/>
  <pageMargins left="0.78740157480314965" right="0.78740157480314965" top="1.4173228346456694" bottom="1.3779527559055118" header="0" footer="0.98425196850393704"/>
  <pageSetup paperSize="9" scale="82" firstPageNumber="3" fitToHeight="0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3">
    <pageSetUpPr fitToPage="1"/>
  </sheetPr>
  <dimension ref="A1:O33"/>
  <sheetViews>
    <sheetView showGridLines="0" view="pageBreakPreview" zoomScale="75" zoomScaleSheetLayoutView="75" workbookViewId="0">
      <pane xSplit="1" ySplit="5" topLeftCell="B6" activePane="bottomRight" state="frozen"/>
      <selection activeCell="E9" sqref="E9"/>
      <selection pane="topRight" activeCell="E9" sqref="E9"/>
      <selection pane="bottomLeft" activeCell="E9" sqref="E9"/>
      <selection pane="bottomRight" activeCell="D21" sqref="D21"/>
    </sheetView>
  </sheetViews>
  <sheetFormatPr defaultColWidth="6.125" defaultRowHeight="14.25" customHeight="1"/>
  <cols>
    <col min="1" max="1" width="37.625" style="1" customWidth="1"/>
    <col min="2" max="6" width="12.125" style="1" customWidth="1"/>
    <col min="7" max="7" width="11.375" style="1" bestFit="1" customWidth="1"/>
    <col min="8" max="8" width="8.625" style="1" customWidth="1"/>
    <col min="9" max="9" width="11.375" style="1" customWidth="1"/>
    <col min="10" max="10" width="10.875" style="1" bestFit="1" customWidth="1"/>
    <col min="11" max="14" width="6.125" style="1"/>
    <col min="15" max="15" width="9.125" style="1" bestFit="1" customWidth="1"/>
    <col min="16" max="16384" width="6.125" style="1"/>
  </cols>
  <sheetData>
    <row r="1" spans="1:10" s="23" customFormat="1" ht="39.950000000000003" customHeight="1">
      <c r="A1" s="19" t="s">
        <v>97</v>
      </c>
    </row>
    <row r="2" spans="1:10" s="52" customFormat="1" ht="30.95" customHeight="1">
      <c r="A2" s="60" t="s">
        <v>114</v>
      </c>
      <c r="B2" s="61"/>
      <c r="C2" s="61"/>
      <c r="D2" s="61"/>
      <c r="E2" s="61"/>
      <c r="F2" s="61"/>
    </row>
    <row r="3" spans="1:10" s="23" customFormat="1" ht="22.5" customHeight="1">
      <c r="A3" s="22"/>
      <c r="D3" s="62" t="s">
        <v>3</v>
      </c>
      <c r="E3" s="62"/>
      <c r="F3" s="62"/>
    </row>
    <row r="4" spans="1:10" s="53" customFormat="1" ht="31.9" customHeight="1">
      <c r="A4" s="67" t="s">
        <v>4</v>
      </c>
      <c r="B4" s="65" t="s">
        <v>115</v>
      </c>
      <c r="C4" s="65" t="s">
        <v>116</v>
      </c>
      <c r="D4" s="65" t="s">
        <v>117</v>
      </c>
      <c r="E4" s="68" t="s">
        <v>118</v>
      </c>
      <c r="F4" s="69"/>
      <c r="I4" s="54"/>
    </row>
    <row r="5" spans="1:10" s="55" customFormat="1" ht="52.15" customHeight="1">
      <c r="A5" s="67"/>
      <c r="B5" s="65"/>
      <c r="C5" s="65"/>
      <c r="D5" s="65"/>
      <c r="E5" s="25" t="s">
        <v>98</v>
      </c>
      <c r="F5" s="25" t="s">
        <v>99</v>
      </c>
    </row>
    <row r="6" spans="1:10" s="13" customFormat="1" ht="22.5" customHeight="1">
      <c r="A6" s="28" t="s">
        <v>22</v>
      </c>
      <c r="B6" s="33">
        <f>SUM(B7:B8)</f>
        <v>100275</v>
      </c>
      <c r="C6" s="33">
        <f>SUM(C7:C8)</f>
        <v>78784</v>
      </c>
      <c r="D6" s="33">
        <f>SUM(D7:D8)</f>
        <v>84000</v>
      </c>
      <c r="E6" s="34">
        <f>IF(AND(D6&gt;0,B6&gt;0)=TRUE,D6/B6*100-100,"")</f>
        <v>-16.230366492146601</v>
      </c>
      <c r="F6" s="34">
        <f>IF(AND(D6&gt;0,C6&gt;0)=TRUE,D6/C6*100-100,"")</f>
        <v>6.6206336311941669</v>
      </c>
      <c r="I6" s="15"/>
      <c r="J6" s="15"/>
    </row>
    <row r="7" spans="1:10" s="13" customFormat="1" ht="22.5" customHeight="1">
      <c r="A7" s="29" t="s">
        <v>51</v>
      </c>
      <c r="B7" s="37">
        <f>'20年昌南新区一般公共预算收入'!C7</f>
        <v>80020</v>
      </c>
      <c r="C7" s="37">
        <f>'20年昌南新区一般公共预算收入'!D7</f>
        <v>66030</v>
      </c>
      <c r="D7" s="35">
        <v>71509</v>
      </c>
      <c r="E7" s="36">
        <f t="shared" ref="E7:E33" si="0">IF(AND(D7&gt;0,B7&gt;0)=TRUE,D7/B7*100-100,"")</f>
        <v>-10.636090977255691</v>
      </c>
      <c r="F7" s="36">
        <f t="shared" ref="F7:F33" si="1">IF(AND(D7&gt;0,C7&gt;0)=TRUE,D7/C7*100-100,"")</f>
        <v>8.2977434499470064</v>
      </c>
      <c r="G7" s="16"/>
      <c r="H7" s="16"/>
      <c r="I7" s="16"/>
      <c r="J7" s="15"/>
    </row>
    <row r="8" spans="1:10" s="13" customFormat="1" ht="22.5" customHeight="1">
      <c r="A8" s="30" t="s">
        <v>93</v>
      </c>
      <c r="B8" s="37">
        <f>'20年昌南新区一般公共预算收入'!C8</f>
        <v>20255</v>
      </c>
      <c r="C8" s="37">
        <f>'20年昌南新区一般公共预算收入'!D8</f>
        <v>12754</v>
      </c>
      <c r="D8" s="35">
        <v>12491</v>
      </c>
      <c r="E8" s="36">
        <f t="shared" si="0"/>
        <v>-38.331276228091824</v>
      </c>
      <c r="F8" s="36">
        <f t="shared" si="1"/>
        <v>-2.0620981652814834</v>
      </c>
      <c r="I8" s="15"/>
      <c r="J8" s="15"/>
    </row>
    <row r="9" spans="1:10" s="13" customFormat="1" ht="22.5" customHeight="1">
      <c r="A9" s="28" t="s">
        <v>21</v>
      </c>
      <c r="B9" s="33">
        <f>SUM(B10,B25)</f>
        <v>42379</v>
      </c>
      <c r="C9" s="33">
        <f>SUM(C10,C25)</f>
        <v>28459</v>
      </c>
      <c r="D9" s="33">
        <f>SUM(D10,D25)</f>
        <v>28164</v>
      </c>
      <c r="E9" s="34">
        <f t="shared" si="0"/>
        <v>-33.542556454847912</v>
      </c>
      <c r="F9" s="34">
        <f t="shared" si="1"/>
        <v>-1.036578938121508</v>
      </c>
      <c r="I9" s="15"/>
      <c r="J9" s="15"/>
    </row>
    <row r="10" spans="1:10" s="13" customFormat="1" ht="22.5" customHeight="1">
      <c r="A10" s="31" t="s">
        <v>0</v>
      </c>
      <c r="B10" s="37">
        <f>SUM(B11:B24)</f>
        <v>22456</v>
      </c>
      <c r="C10" s="37">
        <f>SUM(C11:C24)</f>
        <v>16107</v>
      </c>
      <c r="D10" s="37">
        <f>SUM(D11:D24)</f>
        <v>16061</v>
      </c>
      <c r="E10" s="36">
        <f t="shared" si="0"/>
        <v>-28.477912361952264</v>
      </c>
      <c r="F10" s="36">
        <f t="shared" si="1"/>
        <v>-0.28559011609858942</v>
      </c>
      <c r="I10" s="15"/>
      <c r="J10" s="15"/>
    </row>
    <row r="11" spans="1:10" s="13" customFormat="1" ht="22.5" customHeight="1">
      <c r="A11" s="31" t="s">
        <v>81</v>
      </c>
      <c r="B11" s="37">
        <f>'20年昌南新区一般公共预算收入'!C11</f>
        <v>4500</v>
      </c>
      <c r="C11" s="37">
        <f>'20年昌南新区一般公共预算收入'!D11</f>
        <v>3979</v>
      </c>
      <c r="D11" s="35">
        <v>4025</v>
      </c>
      <c r="E11" s="36">
        <f t="shared" si="0"/>
        <v>-10.555555555555557</v>
      </c>
      <c r="F11" s="36">
        <f t="shared" si="1"/>
        <v>1.1560693641618656</v>
      </c>
      <c r="I11" s="15"/>
      <c r="J11" s="15"/>
    </row>
    <row r="12" spans="1:10" s="13" customFormat="1" ht="22.5" customHeight="1">
      <c r="A12" s="31" t="s">
        <v>59</v>
      </c>
      <c r="B12" s="37">
        <f>'20年昌南新区一般公共预算收入'!C12</f>
        <v>960</v>
      </c>
      <c r="C12" s="37">
        <f>'20年昌南新区一般公共预算收入'!D12</f>
        <v>1915</v>
      </c>
      <c r="D12" s="35">
        <v>1814</v>
      </c>
      <c r="E12" s="36">
        <f t="shared" si="0"/>
        <v>88.958333333333343</v>
      </c>
      <c r="F12" s="36">
        <f t="shared" si="1"/>
        <v>-5.2741514360313317</v>
      </c>
      <c r="I12" s="15"/>
      <c r="J12" s="15"/>
    </row>
    <row r="13" spans="1:10" s="13" customFormat="1" ht="22.5" customHeight="1">
      <c r="A13" s="31" t="s">
        <v>60</v>
      </c>
      <c r="B13" s="37">
        <f>'20年昌南新区一般公共预算收入'!C13</f>
        <v>96</v>
      </c>
      <c r="C13" s="37">
        <f>'20年昌南新区一般公共预算收入'!D13</f>
        <v>229</v>
      </c>
      <c r="D13" s="35">
        <v>217</v>
      </c>
      <c r="E13" s="36">
        <f t="shared" si="0"/>
        <v>126.04166666666666</v>
      </c>
      <c r="F13" s="36">
        <f t="shared" si="1"/>
        <v>-5.2401746724890899</v>
      </c>
      <c r="I13" s="15"/>
      <c r="J13" s="15"/>
    </row>
    <row r="14" spans="1:10" s="13" customFormat="1" ht="22.5" customHeight="1">
      <c r="A14" s="31" t="s">
        <v>61</v>
      </c>
      <c r="B14" s="37">
        <f>'20年昌南新区一般公共预算收入'!C14</f>
        <v>50</v>
      </c>
      <c r="C14" s="37">
        <f>'20年昌南新区一般公共预算收入'!D14</f>
        <v>46</v>
      </c>
      <c r="D14" s="35">
        <v>50</v>
      </c>
      <c r="E14" s="36">
        <f t="shared" si="0"/>
        <v>0</v>
      </c>
      <c r="F14" s="36">
        <f t="shared" si="1"/>
        <v>8.6956521739130324</v>
      </c>
      <c r="I14" s="15"/>
      <c r="J14" s="15"/>
    </row>
    <row r="15" spans="1:10" s="13" customFormat="1" ht="22.5" customHeight="1">
      <c r="A15" s="31" t="s">
        <v>62</v>
      </c>
      <c r="B15" s="37">
        <f>'20年昌南新区一般公共预算收入'!C15</f>
        <v>500</v>
      </c>
      <c r="C15" s="37">
        <f>'20年昌南新区一般公共预算收入'!D15</f>
        <v>646</v>
      </c>
      <c r="D15" s="35">
        <v>700</v>
      </c>
      <c r="E15" s="36">
        <f t="shared" si="0"/>
        <v>40</v>
      </c>
      <c r="F15" s="36">
        <f t="shared" si="1"/>
        <v>8.3591331269349922</v>
      </c>
      <c r="I15" s="15"/>
      <c r="J15" s="15"/>
    </row>
    <row r="16" spans="1:10" s="13" customFormat="1" ht="22.5" customHeight="1">
      <c r="A16" s="31" t="s">
        <v>63</v>
      </c>
      <c r="B16" s="37">
        <f>'20年昌南新区一般公共预算收入'!C16</f>
        <v>450</v>
      </c>
      <c r="C16" s="37">
        <f>'20年昌南新区一般公共预算收入'!D16</f>
        <v>608</v>
      </c>
      <c r="D16" s="35">
        <v>930</v>
      </c>
      <c r="E16" s="36">
        <f t="shared" si="0"/>
        <v>106.66666666666669</v>
      </c>
      <c r="F16" s="36">
        <f t="shared" si="1"/>
        <v>52.96052631578948</v>
      </c>
      <c r="I16" s="15"/>
      <c r="J16" s="15"/>
    </row>
    <row r="17" spans="1:15" s="13" customFormat="1" ht="22.5" customHeight="1">
      <c r="A17" s="31" t="s">
        <v>64</v>
      </c>
      <c r="B17" s="37">
        <f>'20年昌南新区一般公共预算收入'!C17</f>
        <v>500</v>
      </c>
      <c r="C17" s="37">
        <f>'20年昌南新区一般公共预算收入'!D17</f>
        <v>561</v>
      </c>
      <c r="D17" s="35">
        <v>607</v>
      </c>
      <c r="E17" s="36">
        <f t="shared" si="0"/>
        <v>21.399999999999991</v>
      </c>
      <c r="F17" s="36">
        <f t="shared" si="1"/>
        <v>8.199643493761144</v>
      </c>
      <c r="I17" s="15"/>
      <c r="J17" s="15"/>
    </row>
    <row r="18" spans="1:15" s="14" customFormat="1" ht="22.5" customHeight="1">
      <c r="A18" s="31" t="s">
        <v>65</v>
      </c>
      <c r="B18" s="37">
        <f>'20年昌南新区一般公共预算收入'!C18</f>
        <v>2000</v>
      </c>
      <c r="C18" s="37">
        <f>'20年昌南新区一般公共预算收入'!D18</f>
        <v>2590</v>
      </c>
      <c r="D18" s="35">
        <v>3440</v>
      </c>
      <c r="E18" s="36">
        <f t="shared" si="0"/>
        <v>72</v>
      </c>
      <c r="F18" s="36">
        <f t="shared" si="1"/>
        <v>32.818532818532816</v>
      </c>
      <c r="I18" s="15"/>
      <c r="J18" s="15"/>
      <c r="O18" s="13"/>
    </row>
    <row r="19" spans="1:15" s="13" customFormat="1" ht="22.5" customHeight="1">
      <c r="A19" s="31" t="s">
        <v>66</v>
      </c>
      <c r="B19" s="37">
        <f>'20年昌南新区一般公共预算收入'!C19</f>
        <v>3000</v>
      </c>
      <c r="C19" s="37">
        <f>'20年昌南新区一般公共预算收入'!D19</f>
        <v>1180</v>
      </c>
      <c r="D19" s="35">
        <v>1278</v>
      </c>
      <c r="E19" s="36">
        <f t="shared" si="0"/>
        <v>-57.4</v>
      </c>
      <c r="F19" s="36">
        <f t="shared" si="1"/>
        <v>8.3050847457626986</v>
      </c>
      <c r="I19" s="15"/>
      <c r="J19" s="15"/>
    </row>
    <row r="20" spans="1:15" s="13" customFormat="1" ht="22.5" customHeight="1">
      <c r="A20" s="31" t="s">
        <v>67</v>
      </c>
      <c r="B20" s="37">
        <f>'20年昌南新区一般公共预算收入'!C20</f>
        <v>0</v>
      </c>
      <c r="C20" s="37">
        <f>'20年昌南新区一般公共预算收入'!D20</f>
        <v>0</v>
      </c>
      <c r="D20" s="35"/>
      <c r="E20" s="36" t="str">
        <f t="shared" si="0"/>
        <v/>
      </c>
      <c r="F20" s="36" t="str">
        <f t="shared" si="1"/>
        <v/>
      </c>
      <c r="I20" s="15"/>
      <c r="J20" s="15"/>
    </row>
    <row r="21" spans="1:15" s="13" customFormat="1" ht="22.5" customHeight="1">
      <c r="A21" s="31" t="s">
        <v>68</v>
      </c>
      <c r="B21" s="37">
        <f>'20年昌南新区一般公共预算收入'!C21</f>
        <v>10400</v>
      </c>
      <c r="C21" s="37">
        <f>'20年昌南新区一般公共预算收入'!D21</f>
        <v>4353</v>
      </c>
      <c r="D21" s="35">
        <v>3000</v>
      </c>
      <c r="E21" s="36">
        <f t="shared" si="0"/>
        <v>-71.15384615384616</v>
      </c>
      <c r="F21" s="36">
        <f t="shared" si="1"/>
        <v>-31.082012405237762</v>
      </c>
      <c r="I21" s="15"/>
      <c r="J21" s="15"/>
    </row>
    <row r="22" spans="1:15" s="13" customFormat="1" ht="22.5" customHeight="1">
      <c r="A22" s="31" t="s">
        <v>69</v>
      </c>
      <c r="B22" s="37">
        <f>'20年昌南新区一般公共预算收入'!C22</f>
        <v>0</v>
      </c>
      <c r="C22" s="37">
        <f>'20年昌南新区一般公共预算收入'!D22</f>
        <v>0</v>
      </c>
      <c r="D22" s="35"/>
      <c r="E22" s="36" t="str">
        <f t="shared" si="0"/>
        <v/>
      </c>
      <c r="F22" s="36" t="str">
        <f t="shared" si="1"/>
        <v/>
      </c>
      <c r="I22" s="15"/>
      <c r="J22" s="15"/>
    </row>
    <row r="23" spans="1:15" s="13" customFormat="1" ht="22.5" customHeight="1">
      <c r="A23" s="31" t="s">
        <v>70</v>
      </c>
      <c r="B23" s="37">
        <f>'20年昌南新区一般公共预算收入'!C23</f>
        <v>0</v>
      </c>
      <c r="C23" s="37">
        <f>'20年昌南新区一般公共预算收入'!D23</f>
        <v>0</v>
      </c>
      <c r="D23" s="35"/>
      <c r="E23" s="36" t="str">
        <f t="shared" si="0"/>
        <v/>
      </c>
      <c r="F23" s="36" t="str">
        <f t="shared" si="1"/>
        <v/>
      </c>
      <c r="I23" s="15"/>
      <c r="J23" s="15"/>
    </row>
    <row r="24" spans="1:15" s="13" customFormat="1" ht="22.5" customHeight="1">
      <c r="A24" s="31" t="s">
        <v>71</v>
      </c>
      <c r="B24" s="37">
        <f>'20年昌南新区一般公共预算收入'!C24</f>
        <v>0</v>
      </c>
      <c r="C24" s="37">
        <f>'20年昌南新区一般公共预算收入'!D24</f>
        <v>0</v>
      </c>
      <c r="D24" s="35"/>
      <c r="E24" s="36" t="str">
        <f t="shared" si="0"/>
        <v/>
      </c>
      <c r="F24" s="36" t="str">
        <f t="shared" si="1"/>
        <v/>
      </c>
      <c r="I24" s="15"/>
      <c r="J24" s="15"/>
    </row>
    <row r="25" spans="1:15" s="13" customFormat="1" ht="22.5" customHeight="1">
      <c r="A25" s="31" t="s">
        <v>1</v>
      </c>
      <c r="B25" s="38">
        <f>SUM(B26:B33)</f>
        <v>19923</v>
      </c>
      <c r="C25" s="38">
        <f>SUM(C26:C33)</f>
        <v>12352</v>
      </c>
      <c r="D25" s="38">
        <f>SUM(D26:D33)</f>
        <v>12103</v>
      </c>
      <c r="E25" s="36">
        <f t="shared" si="0"/>
        <v>-39.251116799678762</v>
      </c>
      <c r="F25" s="36">
        <f t="shared" si="1"/>
        <v>-2.0158678756476718</v>
      </c>
      <c r="I25" s="15"/>
      <c r="J25" s="15"/>
    </row>
    <row r="26" spans="1:15" s="13" customFormat="1" ht="22.5" customHeight="1">
      <c r="A26" s="31" t="s">
        <v>58</v>
      </c>
      <c r="B26" s="37">
        <f>'20年昌南新区一般公共预算收入'!C26</f>
        <v>313</v>
      </c>
      <c r="C26" s="37">
        <f>'20年昌南新区一般公共预算收入'!D26</f>
        <v>401</v>
      </c>
      <c r="D26" s="35">
        <v>387</v>
      </c>
      <c r="E26" s="36">
        <f t="shared" si="0"/>
        <v>23.642172523961662</v>
      </c>
      <c r="F26" s="36">
        <f t="shared" si="1"/>
        <v>-3.4912718204488868</v>
      </c>
      <c r="I26" s="15"/>
      <c r="J26" s="15"/>
    </row>
    <row r="27" spans="1:15" s="13" customFormat="1" ht="22.5" customHeight="1">
      <c r="A27" s="31" t="s">
        <v>5</v>
      </c>
      <c r="B27" s="37">
        <f>'20年昌南新区一般公共预算收入'!C27</f>
        <v>80</v>
      </c>
      <c r="C27" s="37">
        <f>'20年昌南新区一般公共预算收入'!D27</f>
        <v>51</v>
      </c>
      <c r="D27" s="35">
        <v>100</v>
      </c>
      <c r="E27" s="36">
        <f t="shared" si="0"/>
        <v>25</v>
      </c>
      <c r="F27" s="36">
        <f t="shared" si="1"/>
        <v>96.078431372549005</v>
      </c>
      <c r="I27" s="15"/>
      <c r="J27" s="15"/>
    </row>
    <row r="28" spans="1:15" s="13" customFormat="1" ht="22.5" customHeight="1">
      <c r="A28" s="31" t="s">
        <v>6</v>
      </c>
      <c r="B28" s="37">
        <f>'20年昌南新区一般公共预算收入'!C28</f>
        <v>30</v>
      </c>
      <c r="C28" s="37">
        <f>'20年昌南新区一般公共预算收入'!D28</f>
        <v>52</v>
      </c>
      <c r="D28" s="35">
        <v>40</v>
      </c>
      <c r="E28" s="36">
        <f t="shared" si="0"/>
        <v>33.333333333333314</v>
      </c>
      <c r="F28" s="36">
        <f t="shared" si="1"/>
        <v>-23.076923076923066</v>
      </c>
      <c r="I28" s="15"/>
      <c r="J28" s="15"/>
    </row>
    <row r="29" spans="1:15" s="13" customFormat="1" ht="22.5" customHeight="1">
      <c r="A29" s="32" t="s">
        <v>7</v>
      </c>
      <c r="B29" s="37">
        <f>'20年昌南新区一般公共预算收入'!C29</f>
        <v>0</v>
      </c>
      <c r="C29" s="37">
        <f>'20年昌南新区一般公共预算收入'!D29</f>
        <v>0</v>
      </c>
      <c r="D29" s="35"/>
      <c r="E29" s="36" t="str">
        <f t="shared" si="0"/>
        <v/>
      </c>
      <c r="F29" s="36" t="str">
        <f t="shared" si="1"/>
        <v/>
      </c>
      <c r="I29" s="15"/>
      <c r="J29" s="15"/>
    </row>
    <row r="30" spans="1:15" s="13" customFormat="1" ht="22.5" customHeight="1">
      <c r="A30" s="32" t="s">
        <v>54</v>
      </c>
      <c r="B30" s="37">
        <f>'20年昌南新区一般公共预算收入'!C30</f>
        <v>19500</v>
      </c>
      <c r="C30" s="37">
        <f>'20年昌南新区一般公共预算收入'!D30</f>
        <v>11814</v>
      </c>
      <c r="D30" s="35">
        <v>11576</v>
      </c>
      <c r="E30" s="36">
        <f t="shared" si="0"/>
        <v>-40.635897435897441</v>
      </c>
      <c r="F30" s="36">
        <f t="shared" si="1"/>
        <v>-2.0145589977992273</v>
      </c>
      <c r="I30" s="15"/>
      <c r="J30" s="15"/>
    </row>
    <row r="31" spans="1:15" s="13" customFormat="1" ht="22.5" customHeight="1">
      <c r="A31" s="32" t="s">
        <v>55</v>
      </c>
      <c r="B31" s="37">
        <f>'20年昌南新区一般公共预算收入'!C31</f>
        <v>0</v>
      </c>
      <c r="C31" s="37">
        <f>'20年昌南新区一般公共预算收入'!D31</f>
        <v>34</v>
      </c>
      <c r="D31" s="35"/>
      <c r="E31" s="36" t="str">
        <f t="shared" si="0"/>
        <v/>
      </c>
      <c r="F31" s="36" t="str">
        <f t="shared" si="1"/>
        <v/>
      </c>
      <c r="I31" s="15"/>
      <c r="J31" s="15"/>
    </row>
    <row r="32" spans="1:15" s="13" customFormat="1" ht="22.5" customHeight="1">
      <c r="A32" s="32" t="s">
        <v>56</v>
      </c>
      <c r="B32" s="37">
        <f>'20年昌南新区一般公共预算收入'!C32</f>
        <v>0</v>
      </c>
      <c r="C32" s="37">
        <f>'20年昌南新区一般公共预算收入'!D32</f>
        <v>0</v>
      </c>
      <c r="D32" s="35"/>
      <c r="E32" s="36" t="str">
        <f t="shared" si="0"/>
        <v/>
      </c>
      <c r="F32" s="36" t="str">
        <f t="shared" si="1"/>
        <v/>
      </c>
      <c r="I32" s="15"/>
      <c r="J32" s="15"/>
    </row>
    <row r="33" spans="1:10" s="13" customFormat="1" ht="22.5" customHeight="1">
      <c r="A33" s="32" t="s">
        <v>57</v>
      </c>
      <c r="B33" s="37">
        <f>'20年昌南新区一般公共预算收入'!C33</f>
        <v>0</v>
      </c>
      <c r="C33" s="37">
        <f>'20年昌南新区一般公共预算收入'!D33</f>
        <v>0</v>
      </c>
      <c r="D33" s="35"/>
      <c r="E33" s="36" t="str">
        <f t="shared" si="0"/>
        <v/>
      </c>
      <c r="F33" s="36" t="str">
        <f t="shared" si="1"/>
        <v/>
      </c>
      <c r="I33" s="15"/>
      <c r="J33" s="15"/>
    </row>
  </sheetData>
  <mergeCells count="7">
    <mergeCell ref="A2:F2"/>
    <mergeCell ref="D3:F3"/>
    <mergeCell ref="A4:A5"/>
    <mergeCell ref="B4:B5"/>
    <mergeCell ref="C4:C5"/>
    <mergeCell ref="D4:D5"/>
    <mergeCell ref="E4:F4"/>
  </mergeCells>
  <phoneticPr fontId="18" type="noConversion"/>
  <printOptions horizontalCentered="1"/>
  <pageMargins left="0.78740157480314965" right="0.78740157480314965" top="1.4173228346456694" bottom="1.3779527559055118" header="0" footer="0.98425196850393704"/>
  <pageSetup paperSize="9" scale="81" fitToHeight="0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24">
    <pageSetUpPr fitToPage="1"/>
  </sheetPr>
  <dimension ref="A1:AB30"/>
  <sheetViews>
    <sheetView showGridLines="0" showZeros="0" view="pageBreakPreview" zoomScale="75" zoomScaleSheetLayoutView="75" workbookViewId="0">
      <pane xSplit="1" ySplit="4" topLeftCell="B5" activePane="bottomRight" state="frozen"/>
      <selection activeCell="E9" sqref="E9"/>
      <selection pane="topRight" activeCell="E9" sqref="E9"/>
      <selection pane="bottomLeft" activeCell="E9" sqref="E9"/>
      <selection pane="bottomRight" activeCell="C29" sqref="C29"/>
    </sheetView>
  </sheetViews>
  <sheetFormatPr defaultColWidth="9" defaultRowHeight="14.25"/>
  <cols>
    <col min="1" max="1" width="37.625" style="18" customWidth="1"/>
    <col min="2" max="2" width="20.875" style="3" customWidth="1"/>
    <col min="3" max="3" width="19.75" style="3" customWidth="1"/>
    <col min="4" max="4" width="19.875" style="3" customWidth="1"/>
    <col min="5" max="5" width="9" style="3"/>
    <col min="6" max="10" width="10.25" style="3" customWidth="1"/>
    <col min="11" max="12" width="9.125" style="3" customWidth="1"/>
    <col min="13" max="13" width="9" style="3"/>
    <col min="14" max="14" width="10.25" style="3" customWidth="1"/>
    <col min="15" max="15" width="9" style="3"/>
    <col min="16" max="16" width="10.25" style="3" customWidth="1"/>
    <col min="17" max="17" width="9" style="3"/>
    <col min="18" max="18" width="10.25" style="3" customWidth="1"/>
    <col min="19" max="19" width="9" style="3"/>
    <col min="20" max="20" width="10.25" style="3" bestFit="1" customWidth="1"/>
    <col min="21" max="21" width="9" style="3"/>
    <col min="22" max="22" width="10.25" style="3" bestFit="1" customWidth="1"/>
    <col min="23" max="16384" width="9" style="3"/>
  </cols>
  <sheetData>
    <row r="1" spans="1:28" s="23" customFormat="1" ht="39.950000000000003" customHeight="1">
      <c r="A1" s="19" t="s">
        <v>100</v>
      </c>
    </row>
    <row r="2" spans="1:28" s="56" customFormat="1" ht="30.6" customHeight="1">
      <c r="A2" s="60" t="s">
        <v>119</v>
      </c>
      <c r="B2" s="61"/>
      <c r="C2" s="61"/>
      <c r="D2" s="61"/>
    </row>
    <row r="3" spans="1:28" s="23" customFormat="1" ht="22.5" customHeight="1">
      <c r="A3" s="40"/>
      <c r="B3" s="41"/>
      <c r="C3" s="41"/>
      <c r="D3" s="42" t="s">
        <v>2</v>
      </c>
    </row>
    <row r="4" spans="1:28" s="46" customFormat="1" ht="84" customHeight="1">
      <c r="A4" s="43" t="s">
        <v>9</v>
      </c>
      <c r="B4" s="44" t="s">
        <v>120</v>
      </c>
      <c r="C4" s="44" t="s">
        <v>121</v>
      </c>
      <c r="D4" s="45" t="s">
        <v>122</v>
      </c>
    </row>
    <row r="5" spans="1:28" s="7" customFormat="1" ht="22.5" customHeight="1">
      <c r="A5" s="28" t="s">
        <v>10</v>
      </c>
      <c r="B5" s="33">
        <f>SUM(B6:B30)</f>
        <v>52144</v>
      </c>
      <c r="C5" s="33">
        <f>SUM(C6:C30)</f>
        <v>48726</v>
      </c>
      <c r="D5" s="49">
        <f>IF(AND(C5&gt;0,B5&gt;0),C5/B5*100-100,"")</f>
        <v>-6.5549248235655142</v>
      </c>
      <c r="F5" s="8"/>
      <c r="G5" s="8"/>
      <c r="H5" s="8"/>
      <c r="I5" s="8"/>
      <c r="J5" s="8"/>
      <c r="K5" s="8"/>
      <c r="L5" s="8"/>
      <c r="N5" s="8"/>
      <c r="O5" s="10"/>
      <c r="P5" s="8"/>
      <c r="Q5" s="12"/>
      <c r="R5" s="8"/>
      <c r="S5" s="12"/>
      <c r="T5" s="8"/>
      <c r="U5" s="12"/>
      <c r="V5" s="8"/>
      <c r="W5" s="12"/>
      <c r="X5" s="8"/>
      <c r="Y5" s="12"/>
      <c r="Z5" s="8"/>
      <c r="AA5" s="12"/>
      <c r="AB5" s="8" t="s">
        <v>80</v>
      </c>
    </row>
    <row r="6" spans="1:28" s="6" customFormat="1" ht="22.5" customHeight="1">
      <c r="A6" s="47" t="s">
        <v>32</v>
      </c>
      <c r="B6" s="50">
        <v>7530</v>
      </c>
      <c r="C6" s="50">
        <v>8925</v>
      </c>
      <c r="D6" s="51">
        <f t="shared" ref="D6:D30" si="0">IF(AND(C6&gt;0,B6&gt;0),C6/B6*100-100,"")</f>
        <v>18.52589641434264</v>
      </c>
      <c r="F6" s="9"/>
      <c r="G6" s="9"/>
      <c r="H6" s="9"/>
      <c r="I6" s="9"/>
      <c r="J6" s="9"/>
      <c r="K6" s="9"/>
      <c r="L6" s="9"/>
      <c r="N6" s="9"/>
      <c r="O6" s="11"/>
      <c r="P6" s="9"/>
      <c r="Q6" s="11"/>
      <c r="R6" s="9"/>
      <c r="S6" s="11"/>
      <c r="T6" s="9"/>
      <c r="U6" s="11"/>
      <c r="V6" s="9"/>
      <c r="W6" s="11"/>
      <c r="X6" s="9"/>
      <c r="Y6" s="11"/>
      <c r="Z6" s="9"/>
      <c r="AA6" s="11"/>
    </row>
    <row r="7" spans="1:28" s="6" customFormat="1" ht="22.5" customHeight="1">
      <c r="A7" s="47" t="s">
        <v>52</v>
      </c>
      <c r="B7" s="50"/>
      <c r="C7" s="50"/>
      <c r="D7" s="51" t="str">
        <f t="shared" si="0"/>
        <v/>
      </c>
      <c r="F7" s="9"/>
      <c r="G7" s="9"/>
      <c r="H7" s="9"/>
      <c r="I7" s="9"/>
      <c r="J7" s="9"/>
      <c r="K7" s="9"/>
      <c r="L7" s="9"/>
      <c r="N7" s="9"/>
      <c r="O7" s="11"/>
      <c r="P7" s="9"/>
      <c r="Q7" s="11"/>
      <c r="R7" s="9"/>
      <c r="S7" s="11"/>
      <c r="T7" s="9"/>
      <c r="U7" s="11"/>
      <c r="V7" s="9"/>
      <c r="W7" s="11"/>
      <c r="X7" s="9"/>
      <c r="Y7" s="11"/>
      <c r="Z7" s="9"/>
      <c r="AA7" s="11"/>
    </row>
    <row r="8" spans="1:28" s="6" customFormat="1" ht="22.5" customHeight="1">
      <c r="A8" s="47" t="s">
        <v>33</v>
      </c>
      <c r="B8" s="50"/>
      <c r="C8" s="50">
        <v>11</v>
      </c>
      <c r="D8" s="51" t="str">
        <f t="shared" si="0"/>
        <v/>
      </c>
      <c r="F8" s="9"/>
      <c r="G8" s="9"/>
      <c r="H8" s="9"/>
      <c r="I8" s="9"/>
      <c r="J8" s="9"/>
      <c r="K8" s="9"/>
      <c r="L8" s="9"/>
      <c r="N8" s="9"/>
      <c r="O8" s="11"/>
      <c r="P8" s="9"/>
      <c r="Q8" s="11"/>
      <c r="R8" s="9"/>
      <c r="S8" s="11"/>
      <c r="T8" s="9"/>
      <c r="U8" s="11"/>
      <c r="V8" s="9"/>
      <c r="W8" s="11"/>
      <c r="X8" s="9"/>
      <c r="Y8" s="11"/>
      <c r="Z8" s="9"/>
      <c r="AA8" s="11"/>
    </row>
    <row r="9" spans="1:28" s="6" customFormat="1" ht="22.5" customHeight="1">
      <c r="A9" s="47" t="s">
        <v>34</v>
      </c>
      <c r="B9" s="50">
        <v>530</v>
      </c>
      <c r="C9" s="50">
        <v>589</v>
      </c>
      <c r="D9" s="51">
        <f t="shared" si="0"/>
        <v>11.132075471698116</v>
      </c>
      <c r="F9" s="9"/>
      <c r="G9" s="9"/>
      <c r="H9" s="9"/>
      <c r="I9" s="9"/>
      <c r="J9" s="9"/>
      <c r="K9" s="9"/>
      <c r="L9" s="9"/>
      <c r="N9" s="9"/>
      <c r="O9" s="11"/>
      <c r="P9" s="9"/>
      <c r="Q9" s="11"/>
      <c r="R9" s="9"/>
      <c r="S9" s="11"/>
      <c r="T9" s="9"/>
      <c r="U9" s="11"/>
      <c r="V9" s="9"/>
      <c r="W9" s="11"/>
      <c r="X9" s="9"/>
      <c r="Y9" s="11"/>
      <c r="Z9" s="9"/>
      <c r="AA9" s="11"/>
    </row>
    <row r="10" spans="1:28" s="6" customFormat="1" ht="22.5" customHeight="1">
      <c r="A10" s="47" t="s">
        <v>35</v>
      </c>
      <c r="B10" s="50">
        <v>1937</v>
      </c>
      <c r="C10" s="50">
        <v>4201</v>
      </c>
      <c r="D10" s="51">
        <f t="shared" si="0"/>
        <v>116.88177594217862</v>
      </c>
      <c r="F10" s="9"/>
      <c r="G10" s="9"/>
      <c r="H10" s="9"/>
      <c r="I10" s="9"/>
      <c r="J10" s="9"/>
      <c r="K10" s="9"/>
      <c r="L10" s="9"/>
      <c r="N10" s="9"/>
      <c r="O10" s="11"/>
      <c r="P10" s="9"/>
      <c r="Q10" s="11"/>
      <c r="R10" s="9"/>
      <c r="S10" s="11"/>
      <c r="T10" s="9"/>
      <c r="U10" s="11"/>
      <c r="V10" s="9"/>
      <c r="W10" s="11"/>
      <c r="X10" s="9"/>
      <c r="Y10" s="11"/>
      <c r="Z10" s="9"/>
      <c r="AA10" s="11"/>
    </row>
    <row r="11" spans="1:28" s="6" customFormat="1" ht="22.5" customHeight="1">
      <c r="A11" s="47" t="s">
        <v>36</v>
      </c>
      <c r="B11" s="50">
        <v>697</v>
      </c>
      <c r="C11" s="50">
        <v>618</v>
      </c>
      <c r="D11" s="51">
        <f t="shared" si="0"/>
        <v>-11.334289813486379</v>
      </c>
      <c r="F11" s="9"/>
      <c r="G11" s="9"/>
      <c r="H11" s="9"/>
      <c r="I11" s="9"/>
      <c r="J11" s="9"/>
      <c r="K11" s="9"/>
      <c r="L11" s="9"/>
      <c r="N11" s="9"/>
      <c r="O11" s="11"/>
      <c r="P11" s="9"/>
      <c r="Q11" s="11"/>
      <c r="R11" s="9"/>
      <c r="S11" s="11"/>
      <c r="T11" s="9"/>
      <c r="U11" s="11"/>
      <c r="V11" s="9"/>
      <c r="W11" s="11"/>
      <c r="X11" s="9"/>
      <c r="Y11" s="11"/>
      <c r="Z11" s="9"/>
      <c r="AA11" s="11"/>
    </row>
    <row r="12" spans="1:28" s="6" customFormat="1" ht="22.5" customHeight="1">
      <c r="A12" s="47" t="s">
        <v>72</v>
      </c>
      <c r="B12" s="50">
        <v>52</v>
      </c>
      <c r="C12" s="50">
        <v>96</v>
      </c>
      <c r="D12" s="51">
        <f t="shared" si="0"/>
        <v>84.615384615384613</v>
      </c>
      <c r="F12" s="9"/>
      <c r="G12" s="9"/>
      <c r="H12" s="9"/>
      <c r="I12" s="9"/>
      <c r="J12" s="9"/>
      <c r="K12" s="9"/>
      <c r="L12" s="9"/>
      <c r="N12" s="9"/>
      <c r="O12" s="11"/>
      <c r="P12" s="9"/>
      <c r="Q12" s="11"/>
      <c r="R12" s="9"/>
      <c r="S12" s="11"/>
      <c r="T12" s="9"/>
      <c r="U12" s="11"/>
      <c r="V12" s="9"/>
      <c r="W12" s="11"/>
      <c r="X12" s="9"/>
      <c r="Y12" s="11"/>
      <c r="Z12" s="9"/>
      <c r="AA12" s="11"/>
    </row>
    <row r="13" spans="1:28" s="6" customFormat="1" ht="22.5" customHeight="1">
      <c r="A13" s="47" t="s">
        <v>11</v>
      </c>
      <c r="B13" s="50">
        <v>960</v>
      </c>
      <c r="C13" s="50">
        <v>2073</v>
      </c>
      <c r="D13" s="51">
        <f t="shared" si="0"/>
        <v>115.93749999999997</v>
      </c>
      <c r="F13" s="9"/>
      <c r="G13" s="9"/>
      <c r="H13" s="9"/>
      <c r="I13" s="9"/>
      <c r="J13" s="9"/>
      <c r="K13" s="9"/>
      <c r="L13" s="9"/>
      <c r="N13" s="9"/>
      <c r="O13" s="11"/>
      <c r="P13" s="9"/>
      <c r="Q13" s="11"/>
      <c r="R13" s="9"/>
      <c r="S13" s="11"/>
      <c r="T13" s="9"/>
      <c r="U13" s="11"/>
      <c r="V13" s="9"/>
      <c r="W13" s="11"/>
      <c r="X13" s="9"/>
      <c r="Y13" s="11"/>
      <c r="Z13" s="9"/>
      <c r="AA13" s="11"/>
    </row>
    <row r="14" spans="1:28" s="6" customFormat="1" ht="22.5" customHeight="1">
      <c r="A14" s="47" t="s">
        <v>73</v>
      </c>
      <c r="B14" s="50">
        <v>562</v>
      </c>
      <c r="C14" s="50">
        <v>1370</v>
      </c>
      <c r="D14" s="51">
        <f t="shared" si="0"/>
        <v>143.77224199288256</v>
      </c>
      <c r="F14" s="9"/>
      <c r="G14" s="9"/>
      <c r="H14" s="9"/>
      <c r="I14" s="9"/>
      <c r="J14" s="9"/>
      <c r="K14" s="9"/>
      <c r="L14" s="9"/>
      <c r="N14" s="9"/>
      <c r="O14" s="11"/>
      <c r="P14" s="9"/>
      <c r="Q14" s="11"/>
      <c r="R14" s="9"/>
      <c r="S14" s="11"/>
      <c r="T14" s="9"/>
      <c r="U14" s="11"/>
      <c r="V14" s="9"/>
      <c r="W14" s="11"/>
      <c r="X14" s="9"/>
      <c r="Y14" s="11"/>
      <c r="Z14" s="9"/>
      <c r="AA14" s="11"/>
    </row>
    <row r="15" spans="1:28" s="6" customFormat="1" ht="22.5" customHeight="1">
      <c r="A15" s="47" t="s">
        <v>12</v>
      </c>
      <c r="B15" s="50">
        <v>200</v>
      </c>
      <c r="C15" s="50">
        <v>391</v>
      </c>
      <c r="D15" s="51">
        <f t="shared" si="0"/>
        <v>95.5</v>
      </c>
      <c r="F15" s="9"/>
      <c r="G15" s="9"/>
      <c r="H15" s="9"/>
      <c r="I15" s="9"/>
      <c r="J15" s="9"/>
      <c r="K15" s="9"/>
      <c r="L15" s="9"/>
      <c r="N15" s="9"/>
      <c r="O15" s="11"/>
      <c r="P15" s="9"/>
      <c r="Q15" s="11"/>
      <c r="R15" s="9"/>
      <c r="S15" s="11"/>
      <c r="T15" s="9"/>
      <c r="U15" s="11"/>
      <c r="V15" s="9"/>
      <c r="W15" s="11"/>
      <c r="X15" s="9"/>
      <c r="Y15" s="11"/>
      <c r="Z15" s="9"/>
      <c r="AA15" s="11"/>
    </row>
    <row r="16" spans="1:28" s="6" customFormat="1" ht="22.5" customHeight="1">
      <c r="A16" s="47" t="s">
        <v>13</v>
      </c>
      <c r="B16" s="50">
        <v>37321</v>
      </c>
      <c r="C16" s="50">
        <v>23231</v>
      </c>
      <c r="D16" s="51">
        <f t="shared" si="0"/>
        <v>-37.753543581361704</v>
      </c>
      <c r="F16" s="9"/>
      <c r="G16" s="9"/>
      <c r="H16" s="9"/>
      <c r="I16" s="9"/>
      <c r="J16" s="9"/>
      <c r="K16" s="9"/>
      <c r="L16" s="9"/>
      <c r="N16" s="9"/>
      <c r="O16" s="11"/>
      <c r="P16" s="9"/>
      <c r="Q16" s="11"/>
      <c r="R16" s="9"/>
      <c r="S16" s="11"/>
      <c r="T16" s="9"/>
      <c r="U16" s="11"/>
      <c r="V16" s="9"/>
      <c r="W16" s="11"/>
      <c r="X16" s="9"/>
      <c r="Y16" s="11"/>
      <c r="Z16" s="9"/>
      <c r="AA16" s="11"/>
    </row>
    <row r="17" spans="1:27" s="6" customFormat="1" ht="22.5" customHeight="1">
      <c r="A17" s="47" t="s">
        <v>14</v>
      </c>
      <c r="B17" s="50">
        <v>1222</v>
      </c>
      <c r="C17" s="50">
        <v>1077</v>
      </c>
      <c r="D17" s="51">
        <f t="shared" si="0"/>
        <v>-11.865793780687397</v>
      </c>
      <c r="F17" s="9"/>
      <c r="G17" s="9"/>
      <c r="H17" s="9"/>
      <c r="I17" s="9"/>
      <c r="J17" s="9"/>
      <c r="K17" s="9"/>
      <c r="L17" s="9"/>
      <c r="N17" s="9"/>
      <c r="O17" s="11"/>
      <c r="P17" s="9"/>
      <c r="Q17" s="11"/>
      <c r="R17" s="9"/>
      <c r="S17" s="11"/>
      <c r="T17" s="9"/>
      <c r="U17" s="11"/>
      <c r="V17" s="9"/>
      <c r="W17" s="11"/>
      <c r="X17" s="9"/>
      <c r="Y17" s="11"/>
      <c r="Z17" s="9"/>
      <c r="AA17" s="11"/>
    </row>
    <row r="18" spans="1:27" s="6" customFormat="1" ht="22.5" customHeight="1">
      <c r="A18" s="47" t="s">
        <v>15</v>
      </c>
      <c r="B18" s="50"/>
      <c r="C18" s="50"/>
      <c r="D18" s="51" t="str">
        <f t="shared" si="0"/>
        <v/>
      </c>
      <c r="F18" s="9"/>
      <c r="G18" s="9"/>
      <c r="H18" s="9"/>
      <c r="I18" s="9"/>
      <c r="J18" s="9"/>
      <c r="K18" s="9"/>
      <c r="L18" s="9"/>
      <c r="N18" s="9"/>
      <c r="O18" s="11"/>
      <c r="P18" s="9"/>
      <c r="Q18" s="11"/>
      <c r="R18" s="9"/>
      <c r="S18" s="11"/>
      <c r="T18" s="9"/>
      <c r="U18" s="11"/>
      <c r="V18" s="9"/>
      <c r="W18" s="11"/>
      <c r="X18" s="9"/>
      <c r="Y18" s="11"/>
      <c r="Z18" s="9"/>
      <c r="AA18" s="11"/>
    </row>
    <row r="19" spans="1:27" s="6" customFormat="1" ht="22.5" customHeight="1">
      <c r="A19" s="47" t="s">
        <v>82</v>
      </c>
      <c r="B19" s="50">
        <v>21</v>
      </c>
      <c r="C19" s="50">
        <v>3419</v>
      </c>
      <c r="D19" s="51">
        <f t="shared" si="0"/>
        <v>16180.95238095238</v>
      </c>
      <c r="F19" s="9"/>
      <c r="G19" s="9"/>
      <c r="H19" s="9"/>
      <c r="I19" s="9"/>
      <c r="J19" s="9"/>
      <c r="K19" s="9"/>
      <c r="L19" s="9"/>
      <c r="N19" s="9"/>
      <c r="O19" s="11"/>
      <c r="P19" s="9"/>
      <c r="Q19" s="11"/>
      <c r="R19" s="9"/>
      <c r="S19" s="11"/>
      <c r="T19" s="9"/>
      <c r="U19" s="11"/>
      <c r="V19" s="9"/>
      <c r="W19" s="11"/>
      <c r="X19" s="9"/>
      <c r="Y19" s="11"/>
      <c r="Z19" s="9"/>
      <c r="AA19" s="11"/>
    </row>
    <row r="20" spans="1:27" s="6" customFormat="1" ht="22.5" customHeight="1">
      <c r="A20" s="47" t="s">
        <v>17</v>
      </c>
      <c r="B20" s="50">
        <v>165</v>
      </c>
      <c r="C20" s="50">
        <v>80</v>
      </c>
      <c r="D20" s="51">
        <f t="shared" si="0"/>
        <v>-51.515151515151516</v>
      </c>
      <c r="F20" s="9"/>
      <c r="G20" s="9"/>
      <c r="H20" s="9"/>
      <c r="I20" s="9"/>
      <c r="J20" s="9"/>
      <c r="K20" s="9"/>
      <c r="L20" s="9"/>
      <c r="N20" s="9"/>
      <c r="O20" s="11"/>
      <c r="P20" s="9"/>
      <c r="Q20" s="11"/>
      <c r="R20" s="9"/>
      <c r="S20" s="11"/>
      <c r="T20" s="9"/>
      <c r="U20" s="11"/>
      <c r="V20" s="9"/>
      <c r="W20" s="11"/>
      <c r="X20" s="9"/>
      <c r="Y20" s="11"/>
      <c r="Z20" s="9"/>
      <c r="AA20" s="11"/>
    </row>
    <row r="21" spans="1:27" s="6" customFormat="1" ht="22.5" customHeight="1">
      <c r="A21" s="47" t="s">
        <v>37</v>
      </c>
      <c r="B21" s="50"/>
      <c r="C21" s="50"/>
      <c r="D21" s="51" t="str">
        <f t="shared" si="0"/>
        <v/>
      </c>
      <c r="F21" s="9"/>
      <c r="G21" s="9"/>
      <c r="H21" s="9"/>
      <c r="I21" s="9"/>
      <c r="J21" s="9"/>
      <c r="K21" s="9"/>
      <c r="L21" s="9"/>
      <c r="N21" s="9"/>
      <c r="O21" s="11"/>
      <c r="P21" s="9"/>
      <c r="Q21" s="11"/>
      <c r="R21" s="9"/>
      <c r="S21" s="11"/>
      <c r="T21" s="9"/>
      <c r="U21" s="11"/>
      <c r="V21" s="9"/>
      <c r="W21" s="11"/>
      <c r="X21" s="9"/>
      <c r="Y21" s="11"/>
      <c r="Z21" s="9"/>
      <c r="AA21" s="11"/>
    </row>
    <row r="22" spans="1:27" s="6" customFormat="1" ht="22.5" customHeight="1">
      <c r="A22" s="47" t="s">
        <v>53</v>
      </c>
      <c r="B22" s="50"/>
      <c r="C22" s="50"/>
      <c r="D22" s="51" t="str">
        <f t="shared" si="0"/>
        <v/>
      </c>
      <c r="F22" s="9"/>
      <c r="G22" s="9"/>
      <c r="H22" s="9"/>
      <c r="I22" s="9"/>
      <c r="J22" s="9"/>
      <c r="K22" s="9"/>
      <c r="L22" s="9"/>
      <c r="N22" s="9"/>
      <c r="O22" s="11"/>
      <c r="P22" s="9"/>
      <c r="Q22" s="11"/>
      <c r="R22" s="9"/>
      <c r="S22" s="11"/>
      <c r="T22" s="9"/>
      <c r="U22" s="11"/>
      <c r="V22" s="9"/>
      <c r="W22" s="11"/>
      <c r="X22" s="9"/>
      <c r="Y22" s="11"/>
      <c r="Z22" s="9"/>
      <c r="AA22" s="11"/>
    </row>
    <row r="23" spans="1:27" s="6" customFormat="1" ht="22.5" customHeight="1">
      <c r="A23" s="47" t="s">
        <v>74</v>
      </c>
      <c r="B23" s="50">
        <v>153</v>
      </c>
      <c r="C23" s="50">
        <v>415</v>
      </c>
      <c r="D23" s="51">
        <f t="shared" si="0"/>
        <v>171.24183006535947</v>
      </c>
      <c r="F23" s="9"/>
      <c r="G23" s="9"/>
      <c r="H23" s="9"/>
      <c r="I23" s="9"/>
      <c r="J23" s="9"/>
      <c r="K23" s="9"/>
      <c r="L23" s="9"/>
      <c r="N23" s="9"/>
      <c r="O23" s="11"/>
      <c r="P23" s="9"/>
      <c r="Q23" s="11"/>
      <c r="R23" s="9"/>
      <c r="S23" s="11"/>
      <c r="T23" s="9"/>
      <c r="U23" s="11"/>
      <c r="V23" s="9"/>
      <c r="W23" s="11"/>
      <c r="X23" s="9"/>
      <c r="Y23" s="11"/>
      <c r="Z23" s="9"/>
      <c r="AA23" s="11"/>
    </row>
    <row r="24" spans="1:27" s="6" customFormat="1" ht="22.5" customHeight="1">
      <c r="A24" s="47" t="s">
        <v>92</v>
      </c>
      <c r="B24" s="50">
        <v>448</v>
      </c>
      <c r="C24" s="50">
        <v>1120</v>
      </c>
      <c r="D24" s="51">
        <f t="shared" si="0"/>
        <v>150</v>
      </c>
      <c r="F24" s="9"/>
      <c r="G24" s="9"/>
      <c r="H24" s="9"/>
      <c r="I24" s="9"/>
      <c r="J24" s="9"/>
      <c r="K24" s="9"/>
      <c r="L24" s="9"/>
      <c r="N24" s="9"/>
      <c r="O24" s="11"/>
      <c r="P24" s="9"/>
      <c r="Q24" s="11"/>
      <c r="R24" s="9"/>
      <c r="S24" s="11"/>
      <c r="T24" s="9"/>
      <c r="U24" s="11"/>
      <c r="V24" s="9"/>
      <c r="W24" s="11"/>
      <c r="X24" s="9"/>
      <c r="Y24" s="11"/>
      <c r="Z24" s="9"/>
      <c r="AA24" s="11"/>
    </row>
    <row r="25" spans="1:27" s="6" customFormat="1" ht="22.5" customHeight="1">
      <c r="A25" s="47" t="s">
        <v>39</v>
      </c>
      <c r="B25" s="50"/>
      <c r="C25" s="50"/>
      <c r="D25" s="51" t="str">
        <f t="shared" si="0"/>
        <v/>
      </c>
      <c r="F25" s="9"/>
      <c r="G25" s="9"/>
      <c r="H25" s="9"/>
      <c r="I25" s="9"/>
      <c r="J25" s="9"/>
      <c r="K25" s="9"/>
      <c r="L25" s="9"/>
      <c r="N25" s="9"/>
      <c r="O25" s="11"/>
      <c r="P25" s="9"/>
      <c r="Q25" s="11"/>
      <c r="R25" s="9"/>
      <c r="S25" s="11"/>
      <c r="T25" s="9"/>
      <c r="U25" s="11"/>
      <c r="V25" s="9"/>
      <c r="W25" s="11"/>
      <c r="X25" s="9"/>
      <c r="Y25" s="11"/>
      <c r="Z25" s="9"/>
      <c r="AA25" s="11"/>
    </row>
    <row r="26" spans="1:27" s="6" customFormat="1" ht="22.5" customHeight="1">
      <c r="A26" s="47" t="s">
        <v>75</v>
      </c>
      <c r="B26" s="50">
        <v>144</v>
      </c>
      <c r="C26" s="50">
        <v>340</v>
      </c>
      <c r="D26" s="51">
        <f t="shared" si="0"/>
        <v>136.11111111111111</v>
      </c>
      <c r="F26" s="9"/>
      <c r="G26" s="9"/>
      <c r="H26" s="9"/>
      <c r="I26" s="9"/>
      <c r="J26" s="9"/>
      <c r="K26" s="9"/>
      <c r="L26" s="9"/>
      <c r="N26" s="9"/>
      <c r="O26" s="11"/>
      <c r="P26" s="9"/>
      <c r="Q26" s="11"/>
      <c r="R26" s="9"/>
      <c r="S26" s="11"/>
      <c r="T26" s="9"/>
      <c r="U26" s="11"/>
      <c r="V26" s="9"/>
      <c r="W26" s="11"/>
      <c r="X26" s="9"/>
      <c r="Y26" s="11"/>
      <c r="Z26" s="9"/>
      <c r="AA26" s="11"/>
    </row>
    <row r="27" spans="1:27" s="6" customFormat="1" ht="22.5" customHeight="1">
      <c r="A27" s="47" t="s">
        <v>76</v>
      </c>
      <c r="B27" s="50"/>
      <c r="C27" s="50">
        <v>600</v>
      </c>
      <c r="D27" s="51" t="str">
        <f t="shared" si="0"/>
        <v/>
      </c>
      <c r="F27" s="9"/>
      <c r="G27" s="9"/>
      <c r="H27" s="9"/>
      <c r="I27" s="9"/>
      <c r="J27" s="9"/>
      <c r="K27" s="9"/>
      <c r="L27" s="9"/>
      <c r="N27" s="9"/>
      <c r="O27" s="11"/>
      <c r="P27" s="9"/>
      <c r="Q27" s="11"/>
      <c r="R27" s="9"/>
      <c r="S27" s="11"/>
      <c r="T27" s="9"/>
      <c r="U27" s="11"/>
      <c r="V27" s="9"/>
      <c r="W27" s="11"/>
      <c r="X27" s="9"/>
      <c r="Y27" s="11"/>
      <c r="Z27" s="9"/>
      <c r="AA27" s="11"/>
    </row>
    <row r="28" spans="1:27" s="6" customFormat="1" ht="22.5" customHeight="1">
      <c r="A28" s="47" t="s">
        <v>77</v>
      </c>
      <c r="B28" s="50">
        <v>128</v>
      </c>
      <c r="C28" s="50">
        <v>96</v>
      </c>
      <c r="D28" s="51">
        <f t="shared" si="0"/>
        <v>-25</v>
      </c>
      <c r="F28" s="9"/>
      <c r="G28" s="9"/>
      <c r="H28" s="9"/>
      <c r="I28" s="9"/>
      <c r="J28" s="9"/>
      <c r="K28" s="9"/>
      <c r="L28" s="9"/>
      <c r="N28" s="9"/>
      <c r="O28" s="11"/>
      <c r="P28" s="9"/>
      <c r="Q28" s="11"/>
      <c r="R28" s="9"/>
      <c r="S28" s="11"/>
      <c r="T28" s="9"/>
      <c r="U28" s="11"/>
      <c r="V28" s="9"/>
      <c r="W28" s="11"/>
      <c r="X28" s="9"/>
      <c r="Y28" s="11"/>
      <c r="Z28" s="9"/>
      <c r="AA28" s="11"/>
    </row>
    <row r="29" spans="1:27" s="6" customFormat="1" ht="22.5" customHeight="1">
      <c r="A29" s="47" t="s">
        <v>40</v>
      </c>
      <c r="B29" s="50">
        <v>74</v>
      </c>
      <c r="C29" s="50">
        <v>74</v>
      </c>
      <c r="D29" s="51">
        <f t="shared" si="0"/>
        <v>0</v>
      </c>
      <c r="F29" s="9"/>
      <c r="G29" s="9"/>
      <c r="H29" s="9"/>
      <c r="I29" s="9"/>
      <c r="J29" s="9"/>
      <c r="K29" s="9"/>
      <c r="L29" s="9"/>
      <c r="N29" s="9"/>
      <c r="O29" s="11"/>
      <c r="P29" s="9"/>
      <c r="Q29" s="11"/>
      <c r="R29" s="9"/>
      <c r="S29" s="11"/>
      <c r="T29" s="9"/>
      <c r="U29" s="11"/>
      <c r="V29" s="9"/>
      <c r="W29" s="11"/>
      <c r="X29" s="9"/>
      <c r="Y29" s="11"/>
      <c r="Z29" s="9"/>
      <c r="AA29" s="11"/>
    </row>
    <row r="30" spans="1:27" s="6" customFormat="1" ht="22.5" customHeight="1">
      <c r="A30" s="47" t="s">
        <v>41</v>
      </c>
      <c r="B30" s="50"/>
      <c r="C30" s="50"/>
      <c r="D30" s="51" t="str">
        <f t="shared" si="0"/>
        <v/>
      </c>
      <c r="F30" s="9"/>
      <c r="G30" s="9"/>
      <c r="H30" s="9"/>
      <c r="I30" s="9"/>
      <c r="J30" s="9"/>
      <c r="K30" s="9"/>
      <c r="L30" s="9"/>
      <c r="N30" s="9"/>
      <c r="O30" s="11"/>
      <c r="P30" s="9"/>
      <c r="Q30" s="11"/>
      <c r="R30" s="9"/>
      <c r="S30" s="11"/>
      <c r="T30" s="9"/>
      <c r="U30" s="11"/>
      <c r="V30" s="9"/>
      <c r="W30" s="11"/>
      <c r="X30" s="9"/>
      <c r="Y30" s="11"/>
      <c r="Z30" s="9"/>
      <c r="AA30" s="11"/>
    </row>
  </sheetData>
  <mergeCells count="1">
    <mergeCell ref="A2:D2"/>
  </mergeCells>
  <phoneticPr fontId="18" type="noConversion"/>
  <conditionalFormatting sqref="N5:AA30">
    <cfRule type="cellIs" dxfId="0" priority="1" operator="lessThan">
      <formula>0</formula>
    </cfRule>
  </conditionalFormatting>
  <printOptions horizontalCentered="1"/>
  <pageMargins left="0.78740157480314965" right="0.78740157480314965" top="1.4173228346456694" bottom="1.3779527559055118" header="0" footer="0.98425196850393704"/>
  <pageSetup paperSize="9" scale="81" firstPageNumber="3" fitToHeight="0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25">
    <pageSetUpPr fitToPage="1"/>
  </sheetPr>
  <dimension ref="A1:Q30"/>
  <sheetViews>
    <sheetView showGridLines="0" view="pageBreakPreview" zoomScale="75" zoomScaleSheetLayoutView="75" workbookViewId="0">
      <pane xSplit="1" ySplit="5" topLeftCell="B12" activePane="bottomRight" state="frozen"/>
      <selection activeCell="E9" sqref="E9"/>
      <selection pane="topRight" activeCell="E9" sqref="E9"/>
      <selection pane="bottomLeft" activeCell="E9" sqref="E9"/>
      <selection pane="bottomRight" activeCell="D18" sqref="D18"/>
    </sheetView>
  </sheetViews>
  <sheetFormatPr defaultColWidth="6.125" defaultRowHeight="14.25" customHeight="1"/>
  <cols>
    <col min="1" max="1" width="37.625" style="17" customWidth="1"/>
    <col min="2" max="6" width="12.125" style="1" customWidth="1"/>
    <col min="7" max="7" width="8" style="1" bestFit="1" customWidth="1"/>
    <col min="8" max="10" width="6.125" style="1"/>
    <col min="11" max="11" width="8" style="1" bestFit="1" customWidth="1"/>
    <col min="12" max="16" width="6.125" style="1"/>
    <col min="17" max="17" width="8" style="1" bestFit="1" customWidth="1"/>
    <col min="18" max="16384" width="6.125" style="1"/>
  </cols>
  <sheetData>
    <row r="1" spans="1:6" s="23" customFormat="1" ht="39.950000000000003" customHeight="1">
      <c r="A1" s="19" t="s">
        <v>101</v>
      </c>
    </row>
    <row r="2" spans="1:6" s="21" customFormat="1" ht="30.95" customHeight="1">
      <c r="A2" s="60" t="s">
        <v>123</v>
      </c>
      <c r="B2" s="61"/>
      <c r="C2" s="61"/>
      <c r="D2" s="61"/>
      <c r="E2" s="61"/>
      <c r="F2" s="61"/>
    </row>
    <row r="3" spans="1:6" s="23" customFormat="1" ht="22.5" customHeight="1">
      <c r="A3" s="22"/>
      <c r="D3" s="62" t="s">
        <v>3</v>
      </c>
      <c r="E3" s="62"/>
      <c r="F3" s="62"/>
    </row>
    <row r="4" spans="1:6" s="53" customFormat="1" ht="31.9" customHeight="1">
      <c r="A4" s="63" t="s">
        <v>4</v>
      </c>
      <c r="B4" s="65" t="s">
        <v>107</v>
      </c>
      <c r="C4" s="65" t="s">
        <v>108</v>
      </c>
      <c r="D4" s="65"/>
      <c r="E4" s="65"/>
      <c r="F4" s="66" t="s">
        <v>124</v>
      </c>
    </row>
    <row r="5" spans="1:6" s="55" customFormat="1" ht="52.15" customHeight="1">
      <c r="A5" s="64"/>
      <c r="B5" s="65"/>
      <c r="C5" s="25" t="s">
        <v>50</v>
      </c>
      <c r="D5" s="25" t="s">
        <v>49</v>
      </c>
      <c r="E5" s="26" t="s">
        <v>95</v>
      </c>
      <c r="F5" s="66"/>
    </row>
    <row r="6" spans="1:6" s="4" customFormat="1" ht="22.5" customHeight="1">
      <c r="A6" s="28" t="s">
        <v>30</v>
      </c>
      <c r="B6" s="33">
        <f>SUM(B7:B13,B19:B20,B23:B30)</f>
        <v>116747</v>
      </c>
      <c r="C6" s="33">
        <f>SUM(C7:C13,C19:C20,C23:C30)</f>
        <v>61109</v>
      </c>
      <c r="D6" s="33">
        <f>SUM(D7:D13,D19:D20,D23:D30)</f>
        <v>102064</v>
      </c>
      <c r="E6" s="34">
        <f>IF(AND(D6&gt;0,C6&gt;0)=TRUE,D6/C6*100,"")</f>
        <v>167.01958794940188</v>
      </c>
      <c r="F6" s="34">
        <f>IF(AND(D6&gt;0,B6&gt;0)=TRUE,D6/B6*100-100,"")</f>
        <v>-12.576768567928937</v>
      </c>
    </row>
    <row r="7" spans="1:6" s="4" customFormat="1" ht="22.5" customHeight="1">
      <c r="A7" s="31" t="s">
        <v>28</v>
      </c>
      <c r="B7" s="35"/>
      <c r="C7" s="35"/>
      <c r="D7" s="35"/>
      <c r="E7" s="36" t="str">
        <f t="shared" ref="E7:E30" si="0">IF(AND(D7&gt;0,C7&gt;0)=TRUE,D7/C7*100,"")</f>
        <v/>
      </c>
      <c r="F7" s="36" t="str">
        <f t="shared" ref="F7:F30" si="1">IF(AND(D7&gt;0,B7&gt;0)=TRUE,D7/B7*100-100,"")</f>
        <v/>
      </c>
    </row>
    <row r="8" spans="1:6" s="4" customFormat="1" ht="22.5" customHeight="1">
      <c r="A8" s="32" t="s">
        <v>78</v>
      </c>
      <c r="B8" s="35"/>
      <c r="C8" s="35"/>
      <c r="D8" s="35"/>
      <c r="E8" s="36" t="str">
        <f t="shared" si="0"/>
        <v/>
      </c>
      <c r="F8" s="36" t="str">
        <f t="shared" si="1"/>
        <v/>
      </c>
    </row>
    <row r="9" spans="1:6" s="4" customFormat="1" ht="22.5" customHeight="1">
      <c r="A9" s="31" t="s">
        <v>43</v>
      </c>
      <c r="B9" s="35"/>
      <c r="C9" s="35"/>
      <c r="D9" s="35"/>
      <c r="E9" s="36" t="str">
        <f t="shared" si="0"/>
        <v/>
      </c>
      <c r="F9" s="36" t="str">
        <f t="shared" si="1"/>
        <v/>
      </c>
    </row>
    <row r="10" spans="1:6" s="4" customFormat="1" ht="22.5" customHeight="1">
      <c r="A10" s="31" t="s">
        <v>44</v>
      </c>
      <c r="B10" s="35"/>
      <c r="C10" s="35"/>
      <c r="D10" s="35"/>
      <c r="E10" s="36" t="str">
        <f t="shared" si="0"/>
        <v/>
      </c>
      <c r="F10" s="36" t="str">
        <f t="shared" si="1"/>
        <v/>
      </c>
    </row>
    <row r="11" spans="1:6" s="4" customFormat="1" ht="22.5" customHeight="1">
      <c r="A11" s="31" t="s">
        <v>23</v>
      </c>
      <c r="B11" s="35"/>
      <c r="C11" s="35"/>
      <c r="D11" s="35"/>
      <c r="E11" s="36" t="str">
        <f t="shared" si="0"/>
        <v/>
      </c>
      <c r="F11" s="36" t="str">
        <f t="shared" si="1"/>
        <v/>
      </c>
    </row>
    <row r="12" spans="1:6" s="4" customFormat="1" ht="22.5" customHeight="1">
      <c r="A12" s="31" t="s">
        <v>24</v>
      </c>
      <c r="B12" s="35"/>
      <c r="C12" s="35"/>
      <c r="D12" s="35"/>
      <c r="E12" s="36" t="str">
        <f t="shared" si="0"/>
        <v/>
      </c>
      <c r="F12" s="36" t="str">
        <f t="shared" si="1"/>
        <v/>
      </c>
    </row>
    <row r="13" spans="1:6" s="4" customFormat="1" ht="22.5" customHeight="1">
      <c r="A13" s="31" t="s">
        <v>25</v>
      </c>
      <c r="B13" s="37">
        <f>SUM(B14:B18)</f>
        <v>116491</v>
      </c>
      <c r="C13" s="37">
        <f>SUM(C14:C18)</f>
        <v>60809</v>
      </c>
      <c r="D13" s="37">
        <f>SUM(D14:D18)</f>
        <v>101741</v>
      </c>
      <c r="E13" s="36">
        <f t="shared" si="0"/>
        <v>167.3124044138203</v>
      </c>
      <c r="F13" s="36">
        <f t="shared" si="1"/>
        <v>-12.661922380269715</v>
      </c>
    </row>
    <row r="14" spans="1:6" s="4" customFormat="1" ht="22.5" customHeight="1">
      <c r="A14" s="32" t="s">
        <v>83</v>
      </c>
      <c r="B14" s="35">
        <v>116654</v>
      </c>
      <c r="C14" s="59">
        <v>60809</v>
      </c>
      <c r="D14" s="59">
        <v>101781</v>
      </c>
      <c r="E14" s="36">
        <f t="shared" si="0"/>
        <v>167.37818415037248</v>
      </c>
      <c r="F14" s="36">
        <f t="shared" si="1"/>
        <v>-12.749669964167538</v>
      </c>
    </row>
    <row r="15" spans="1:6" s="4" customFormat="1" ht="22.5" customHeight="1">
      <c r="A15" s="32" t="s">
        <v>84</v>
      </c>
      <c r="B15" s="35"/>
      <c r="C15" s="35"/>
      <c r="D15" s="35"/>
      <c r="E15" s="36" t="str">
        <f t="shared" si="0"/>
        <v/>
      </c>
      <c r="F15" s="36" t="str">
        <f t="shared" si="1"/>
        <v/>
      </c>
    </row>
    <row r="16" spans="1:6" s="4" customFormat="1" ht="22.5" customHeight="1">
      <c r="A16" s="32" t="s">
        <v>85</v>
      </c>
      <c r="B16" s="35"/>
      <c r="C16" s="35"/>
      <c r="D16" s="35"/>
      <c r="E16" s="36" t="str">
        <f t="shared" si="0"/>
        <v/>
      </c>
      <c r="F16" s="36" t="str">
        <f t="shared" si="1"/>
        <v/>
      </c>
    </row>
    <row r="17" spans="1:17" s="4" customFormat="1" ht="22.5" customHeight="1">
      <c r="A17" s="32" t="s">
        <v>86</v>
      </c>
      <c r="B17" s="35">
        <v>-171</v>
      </c>
      <c r="C17" s="35"/>
      <c r="D17" s="35">
        <v>-390</v>
      </c>
      <c r="E17" s="36" t="str">
        <f t="shared" si="0"/>
        <v/>
      </c>
      <c r="F17" s="36" t="str">
        <f t="shared" si="1"/>
        <v/>
      </c>
    </row>
    <row r="18" spans="1:17" s="4" customFormat="1" ht="22.5" customHeight="1">
      <c r="A18" s="32" t="s">
        <v>87</v>
      </c>
      <c r="B18" s="35">
        <v>8</v>
      </c>
      <c r="C18" s="35"/>
      <c r="D18" s="35">
        <v>350</v>
      </c>
      <c r="E18" s="36" t="str">
        <f t="shared" si="0"/>
        <v/>
      </c>
      <c r="F18" s="36">
        <f t="shared" si="1"/>
        <v>4275</v>
      </c>
    </row>
    <row r="19" spans="1:17" s="4" customFormat="1" ht="22.5" customHeight="1">
      <c r="A19" s="31" t="s">
        <v>18</v>
      </c>
      <c r="B19" s="35"/>
      <c r="C19" s="35"/>
      <c r="D19" s="35"/>
      <c r="E19" s="36" t="str">
        <f t="shared" si="0"/>
        <v/>
      </c>
      <c r="F19" s="36" t="str">
        <f t="shared" si="1"/>
        <v/>
      </c>
    </row>
    <row r="20" spans="1:17" s="4" customFormat="1" ht="22.5" customHeight="1">
      <c r="A20" s="31" t="s">
        <v>26</v>
      </c>
      <c r="B20" s="37">
        <f>SUM(B21:B22)</f>
        <v>0</v>
      </c>
      <c r="C20" s="37">
        <f>SUM(C21:C22)</f>
        <v>0</v>
      </c>
      <c r="D20" s="37">
        <f>SUM(D21:D22)</f>
        <v>0</v>
      </c>
      <c r="E20" s="36" t="str">
        <f t="shared" si="0"/>
        <v/>
      </c>
      <c r="F20" s="36" t="str">
        <f t="shared" si="1"/>
        <v/>
      </c>
    </row>
    <row r="21" spans="1:17" s="4" customFormat="1" ht="22.5" customHeight="1">
      <c r="A21" s="32" t="s">
        <v>88</v>
      </c>
      <c r="B21" s="35"/>
      <c r="C21" s="35"/>
      <c r="D21" s="35"/>
      <c r="E21" s="36" t="str">
        <f t="shared" si="0"/>
        <v/>
      </c>
      <c r="F21" s="36" t="str">
        <f t="shared" si="1"/>
        <v/>
      </c>
    </row>
    <row r="22" spans="1:17" s="4" customFormat="1" ht="22.5" customHeight="1">
      <c r="A22" s="32" t="s">
        <v>89</v>
      </c>
      <c r="B22" s="35"/>
      <c r="C22" s="35"/>
      <c r="D22" s="35"/>
      <c r="E22" s="36" t="str">
        <f t="shared" si="0"/>
        <v/>
      </c>
      <c r="F22" s="36" t="str">
        <f t="shared" si="1"/>
        <v/>
      </c>
    </row>
    <row r="23" spans="1:17" s="4" customFormat="1" ht="22.5" customHeight="1">
      <c r="A23" s="31" t="s">
        <v>27</v>
      </c>
      <c r="B23" s="35">
        <v>256</v>
      </c>
      <c r="C23" s="35">
        <v>300</v>
      </c>
      <c r="D23" s="35">
        <v>251</v>
      </c>
      <c r="E23" s="36">
        <f t="shared" si="0"/>
        <v>83.666666666666671</v>
      </c>
      <c r="F23" s="36">
        <f t="shared" si="1"/>
        <v>-1.953125</v>
      </c>
    </row>
    <row r="24" spans="1:17" s="5" customFormat="1" ht="22.5" customHeight="1">
      <c r="A24" s="31" t="s">
        <v>45</v>
      </c>
      <c r="B24" s="35"/>
      <c r="C24" s="35"/>
      <c r="D24" s="35"/>
      <c r="E24" s="36" t="str">
        <f t="shared" si="0"/>
        <v/>
      </c>
      <c r="F24" s="36" t="str">
        <f t="shared" si="1"/>
        <v/>
      </c>
      <c r="G24" s="4"/>
      <c r="Q24" s="4"/>
    </row>
    <row r="25" spans="1:17" s="4" customFormat="1" ht="22.5" customHeight="1">
      <c r="A25" s="31" t="s">
        <v>46</v>
      </c>
      <c r="B25" s="35"/>
      <c r="C25" s="35"/>
      <c r="D25" s="35"/>
      <c r="E25" s="36" t="str">
        <f t="shared" si="0"/>
        <v/>
      </c>
      <c r="F25" s="36" t="str">
        <f t="shared" si="1"/>
        <v/>
      </c>
    </row>
    <row r="26" spans="1:17" s="4" customFormat="1" ht="22.5" customHeight="1">
      <c r="A26" s="31" t="s">
        <v>47</v>
      </c>
      <c r="B26" s="35"/>
      <c r="C26" s="35"/>
      <c r="D26" s="35"/>
      <c r="E26" s="36" t="str">
        <f t="shared" si="0"/>
        <v/>
      </c>
      <c r="F26" s="36" t="str">
        <f t="shared" si="1"/>
        <v/>
      </c>
    </row>
    <row r="27" spans="1:17" s="4" customFormat="1" ht="22.5" customHeight="1">
      <c r="A27" s="31" t="s">
        <v>19</v>
      </c>
      <c r="B27" s="35"/>
      <c r="C27" s="35"/>
      <c r="D27" s="35">
        <v>72</v>
      </c>
      <c r="E27" s="36" t="str">
        <f t="shared" si="0"/>
        <v/>
      </c>
      <c r="F27" s="36" t="str">
        <f t="shared" si="1"/>
        <v/>
      </c>
    </row>
    <row r="28" spans="1:17" s="4" customFormat="1" ht="22.5" customHeight="1">
      <c r="A28" s="32" t="s">
        <v>48</v>
      </c>
      <c r="B28" s="35"/>
      <c r="C28" s="35"/>
      <c r="D28" s="35"/>
      <c r="E28" s="36" t="str">
        <f t="shared" si="0"/>
        <v/>
      </c>
      <c r="F28" s="36" t="str">
        <f t="shared" si="1"/>
        <v/>
      </c>
    </row>
    <row r="29" spans="1:17" s="4" customFormat="1" ht="22.5" customHeight="1">
      <c r="A29" s="31" t="s">
        <v>20</v>
      </c>
      <c r="B29" s="35"/>
      <c r="C29" s="35"/>
      <c r="D29" s="35"/>
      <c r="E29" s="36" t="str">
        <f t="shared" si="0"/>
        <v/>
      </c>
      <c r="F29" s="36" t="str">
        <f t="shared" si="1"/>
        <v/>
      </c>
    </row>
    <row r="30" spans="1:17" s="4" customFormat="1" ht="22.5" customHeight="1">
      <c r="A30" s="31" t="s">
        <v>91</v>
      </c>
      <c r="B30" s="35"/>
      <c r="C30" s="35"/>
      <c r="D30" s="35"/>
      <c r="E30" s="36" t="str">
        <f t="shared" si="0"/>
        <v/>
      </c>
      <c r="F30" s="36" t="str">
        <f t="shared" si="1"/>
        <v/>
      </c>
    </row>
  </sheetData>
  <mergeCells count="6">
    <mergeCell ref="A2:F2"/>
    <mergeCell ref="D3:F3"/>
    <mergeCell ref="A4:A5"/>
    <mergeCell ref="B4:B5"/>
    <mergeCell ref="C4:E4"/>
    <mergeCell ref="F4:F5"/>
  </mergeCells>
  <phoneticPr fontId="18" type="noConversion"/>
  <printOptions horizontalCentered="1"/>
  <pageMargins left="0.78740157480314965" right="0.78740157480314965" top="1.4173228346456694" bottom="1.3779527559055118" header="0" footer="0.98425196850393704"/>
  <pageSetup paperSize="9" scale="81" fitToHeight="0" orientation="portrait" blackAndWhite="1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26">
    <pageSetUpPr fitToPage="1"/>
  </sheetPr>
  <dimension ref="A1:F19"/>
  <sheetViews>
    <sheetView showGridLines="0" view="pageBreakPreview" zoomScale="75" zoomScaleSheetLayoutView="75" workbookViewId="0">
      <pane xSplit="1" ySplit="5" topLeftCell="B6" activePane="bottomRight" state="frozen"/>
      <selection activeCell="E9" sqref="E9"/>
      <selection pane="topRight" activeCell="E9" sqref="E9"/>
      <selection pane="bottomLeft" activeCell="E9" sqref="E9"/>
      <selection pane="bottomRight" activeCell="D13" sqref="D13"/>
    </sheetView>
  </sheetViews>
  <sheetFormatPr defaultColWidth="6.125" defaultRowHeight="14.25" customHeight="1"/>
  <cols>
    <col min="1" max="1" width="37.625" style="17" customWidth="1"/>
    <col min="2" max="6" width="12.125" style="1" customWidth="1"/>
    <col min="7" max="7" width="8.375" style="1" customWidth="1"/>
    <col min="8" max="9" width="6.125" style="1"/>
    <col min="10" max="10" width="8" style="1" bestFit="1" customWidth="1"/>
    <col min="11" max="15" width="6.125" style="1"/>
    <col min="16" max="16" width="8" style="1" bestFit="1" customWidth="1"/>
    <col min="17" max="16384" width="6.125" style="1"/>
  </cols>
  <sheetData>
    <row r="1" spans="1:6" s="23" customFormat="1" ht="39.950000000000003" customHeight="1">
      <c r="A1" s="19" t="s">
        <v>102</v>
      </c>
    </row>
    <row r="2" spans="1:6" s="57" customFormat="1" ht="30.95" customHeight="1">
      <c r="A2" s="60" t="s">
        <v>125</v>
      </c>
      <c r="B2" s="61"/>
      <c r="C2" s="61"/>
      <c r="D2" s="61"/>
      <c r="E2" s="61"/>
      <c r="F2" s="61"/>
    </row>
    <row r="3" spans="1:6" s="23" customFormat="1" ht="22.5" customHeight="1">
      <c r="A3" s="22"/>
      <c r="D3" s="62" t="s">
        <v>3</v>
      </c>
      <c r="E3" s="62"/>
      <c r="F3" s="62"/>
    </row>
    <row r="4" spans="1:6" s="53" customFormat="1" ht="31.9" customHeight="1">
      <c r="A4" s="63" t="s">
        <v>9</v>
      </c>
      <c r="B4" s="65" t="s">
        <v>107</v>
      </c>
      <c r="C4" s="65" t="s">
        <v>108</v>
      </c>
      <c r="D4" s="65"/>
      <c r="E4" s="65"/>
      <c r="F4" s="66" t="s">
        <v>109</v>
      </c>
    </row>
    <row r="5" spans="1:6" s="55" customFormat="1" ht="66" customHeight="1">
      <c r="A5" s="64"/>
      <c r="B5" s="65"/>
      <c r="C5" s="25" t="s">
        <v>50</v>
      </c>
      <c r="D5" s="25" t="s">
        <v>49</v>
      </c>
      <c r="E5" s="26" t="s">
        <v>95</v>
      </c>
      <c r="F5" s="66"/>
    </row>
    <row r="6" spans="1:6" s="4" customFormat="1" ht="22.5" customHeight="1">
      <c r="A6" s="28" t="s">
        <v>31</v>
      </c>
      <c r="B6" s="33">
        <f>SUM(B7:B19)</f>
        <v>107986</v>
      </c>
      <c r="C6" s="33">
        <f>SUM(C7:C19)</f>
        <v>68933</v>
      </c>
      <c r="D6" s="33">
        <f>SUM(D7:D19)</f>
        <v>118791</v>
      </c>
      <c r="E6" s="34">
        <f>IF(AND(D6&gt;0,C6&gt;0)=TRUE,D6/C6*100,"")</f>
        <v>172.32820274759547</v>
      </c>
      <c r="F6" s="34">
        <f>IF(AND(D6&gt;0,B6&gt;0)=TRUE,D6/B6*100-100,"")</f>
        <v>10.005926694201108</v>
      </c>
    </row>
    <row r="7" spans="1:6" s="4" customFormat="1" ht="22.5" customHeight="1">
      <c r="A7" s="31" t="s">
        <v>36</v>
      </c>
      <c r="B7" s="35"/>
      <c r="C7" s="35"/>
      <c r="D7" s="35"/>
      <c r="E7" s="36" t="str">
        <f t="shared" ref="E7:E19" si="0">IF(AND(D7&gt;0,C7&gt;0)=TRUE,D7/C7*100,"")</f>
        <v/>
      </c>
      <c r="F7" s="36" t="str">
        <f t="shared" ref="F7:F19" si="1">IF(AND(D7&gt;0,B7&gt;0)=TRUE,D7/B7*100-100,"")</f>
        <v/>
      </c>
    </row>
    <row r="8" spans="1:6" s="4" customFormat="1" ht="22.5" customHeight="1">
      <c r="A8" s="31" t="s">
        <v>72</v>
      </c>
      <c r="B8" s="35"/>
      <c r="C8" s="35"/>
      <c r="D8" s="35"/>
      <c r="E8" s="36" t="str">
        <f t="shared" si="0"/>
        <v/>
      </c>
      <c r="F8" s="36" t="str">
        <f t="shared" si="1"/>
        <v/>
      </c>
    </row>
    <row r="9" spans="1:6" s="4" customFormat="1" ht="22.5" customHeight="1">
      <c r="A9" s="31" t="s">
        <v>11</v>
      </c>
      <c r="B9" s="35"/>
      <c r="C9" s="35"/>
      <c r="D9" s="35"/>
      <c r="E9" s="36" t="str">
        <f t="shared" si="0"/>
        <v/>
      </c>
      <c r="F9" s="36" t="str">
        <f t="shared" si="1"/>
        <v/>
      </c>
    </row>
    <row r="10" spans="1:6" s="4" customFormat="1" ht="22.5" customHeight="1">
      <c r="A10" s="31" t="s">
        <v>12</v>
      </c>
      <c r="B10" s="35"/>
      <c r="C10" s="35"/>
      <c r="D10" s="35"/>
      <c r="E10" s="36" t="str">
        <f t="shared" si="0"/>
        <v/>
      </c>
      <c r="F10" s="36" t="str">
        <f t="shared" si="1"/>
        <v/>
      </c>
    </row>
    <row r="11" spans="1:6" s="4" customFormat="1" ht="22.5" customHeight="1">
      <c r="A11" s="31" t="s">
        <v>13</v>
      </c>
      <c r="B11" s="35">
        <v>107906</v>
      </c>
      <c r="C11" s="35">
        <v>61837</v>
      </c>
      <c r="D11" s="35">
        <v>99545</v>
      </c>
      <c r="E11" s="36">
        <f t="shared" si="0"/>
        <v>160.979672364442</v>
      </c>
      <c r="F11" s="36">
        <f t="shared" si="1"/>
        <v>-7.7484106537171158</v>
      </c>
    </row>
    <row r="12" spans="1:6" s="4" customFormat="1" ht="22.5" customHeight="1">
      <c r="A12" s="31" t="s">
        <v>14</v>
      </c>
      <c r="B12" s="35"/>
      <c r="C12" s="35"/>
      <c r="D12" s="35"/>
      <c r="E12" s="36" t="str">
        <f t="shared" si="0"/>
        <v/>
      </c>
      <c r="F12" s="36" t="str">
        <f t="shared" si="1"/>
        <v/>
      </c>
    </row>
    <row r="13" spans="1:6" s="4" customFormat="1" ht="22.5" customHeight="1">
      <c r="A13" s="31" t="s">
        <v>15</v>
      </c>
      <c r="B13" s="35"/>
      <c r="C13" s="35"/>
      <c r="D13" s="35"/>
      <c r="E13" s="36" t="str">
        <f t="shared" si="0"/>
        <v/>
      </c>
      <c r="F13" s="36" t="str">
        <f t="shared" si="1"/>
        <v/>
      </c>
    </row>
    <row r="14" spans="1:6" s="4" customFormat="1" ht="22.5" customHeight="1">
      <c r="A14" s="31" t="s">
        <v>16</v>
      </c>
      <c r="B14" s="35"/>
      <c r="C14" s="35"/>
      <c r="D14" s="35"/>
      <c r="E14" s="36" t="str">
        <f t="shared" si="0"/>
        <v/>
      </c>
      <c r="F14" s="36" t="str">
        <f t="shared" si="1"/>
        <v/>
      </c>
    </row>
    <row r="15" spans="1:6" s="4" customFormat="1" ht="22.5" customHeight="1">
      <c r="A15" s="31" t="s">
        <v>17</v>
      </c>
      <c r="B15" s="35"/>
      <c r="C15" s="35"/>
      <c r="D15" s="35"/>
      <c r="E15" s="36"/>
      <c r="F15" s="36"/>
    </row>
    <row r="16" spans="1:6" s="4" customFormat="1" ht="22.5" customHeight="1">
      <c r="A16" s="31" t="s">
        <v>37</v>
      </c>
      <c r="B16" s="35"/>
      <c r="C16" s="35"/>
      <c r="D16" s="35"/>
      <c r="E16" s="36" t="str">
        <f t="shared" si="0"/>
        <v/>
      </c>
      <c r="F16" s="36" t="str">
        <f t="shared" si="1"/>
        <v/>
      </c>
    </row>
    <row r="17" spans="1:6" s="4" customFormat="1" ht="22.5" customHeight="1">
      <c r="A17" s="31" t="s">
        <v>8</v>
      </c>
      <c r="B17" s="35"/>
      <c r="C17" s="35">
        <f>36+6980</f>
        <v>7016</v>
      </c>
      <c r="D17" s="35">
        <v>19016</v>
      </c>
      <c r="E17" s="36">
        <f t="shared" si="0"/>
        <v>271.03762827822118</v>
      </c>
      <c r="F17" s="36" t="str">
        <f t="shared" si="1"/>
        <v/>
      </c>
    </row>
    <row r="18" spans="1:6" s="4" customFormat="1" ht="22.5" customHeight="1">
      <c r="A18" s="31" t="s">
        <v>40</v>
      </c>
      <c r="B18" s="35">
        <v>80</v>
      </c>
      <c r="C18" s="35">
        <v>80</v>
      </c>
      <c r="D18" s="35">
        <v>198</v>
      </c>
      <c r="E18" s="36">
        <f t="shared" si="0"/>
        <v>247.5</v>
      </c>
      <c r="F18" s="36">
        <f t="shared" si="1"/>
        <v>147.5</v>
      </c>
    </row>
    <row r="19" spans="1:6" s="4" customFormat="1" ht="22.5" customHeight="1">
      <c r="A19" s="31" t="s">
        <v>41</v>
      </c>
      <c r="B19" s="35"/>
      <c r="C19" s="35"/>
      <c r="D19" s="35">
        <v>32</v>
      </c>
      <c r="E19" s="36" t="str">
        <f t="shared" si="0"/>
        <v/>
      </c>
      <c r="F19" s="36" t="str">
        <f t="shared" si="1"/>
        <v/>
      </c>
    </row>
  </sheetData>
  <mergeCells count="6">
    <mergeCell ref="A2:F2"/>
    <mergeCell ref="D3:F3"/>
    <mergeCell ref="A4:A5"/>
    <mergeCell ref="B4:B5"/>
    <mergeCell ref="C4:E4"/>
    <mergeCell ref="F4:F5"/>
  </mergeCells>
  <phoneticPr fontId="18" type="noConversion"/>
  <printOptions horizontalCentered="1"/>
  <pageMargins left="0.78740157480314965" right="0.78740157480314965" top="1.4173228346456694" bottom="1.3779527559055118" header="0" footer="0.98425196850393704"/>
  <pageSetup paperSize="9" scale="81" fitToHeight="0" orientation="portrait" blackAndWhite="1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27">
    <pageSetUpPr fitToPage="1"/>
  </sheetPr>
  <dimension ref="A1:G30"/>
  <sheetViews>
    <sheetView showGridLines="0" view="pageBreakPreview" zoomScale="75" zoomScaleNormal="75" zoomScaleSheetLayoutView="75" workbookViewId="0">
      <pane xSplit="1" ySplit="5" topLeftCell="B6" activePane="bottomRight" state="frozen"/>
      <selection activeCell="E9" sqref="E9"/>
      <selection pane="topRight" activeCell="E9" sqref="E9"/>
      <selection pane="bottomLeft" activeCell="E9" sqref="E9"/>
      <selection pane="bottomRight" activeCell="D17" sqref="D17"/>
    </sheetView>
  </sheetViews>
  <sheetFormatPr defaultColWidth="6.125" defaultRowHeight="14.25" customHeight="1"/>
  <cols>
    <col min="1" max="1" width="37.625" style="17" customWidth="1"/>
    <col min="2" max="6" width="12.125" style="1" customWidth="1"/>
    <col min="7" max="7" width="7.625" style="1" customWidth="1"/>
    <col min="8" max="9" width="8" style="1" bestFit="1" customWidth="1"/>
    <col min="10" max="16384" width="6.125" style="1"/>
  </cols>
  <sheetData>
    <row r="1" spans="1:6" s="23" customFormat="1" ht="39.950000000000003" customHeight="1">
      <c r="A1" s="19" t="s">
        <v>103</v>
      </c>
    </row>
    <row r="2" spans="1:6" s="57" customFormat="1" ht="30.95" customHeight="1">
      <c r="A2" s="60" t="s">
        <v>126</v>
      </c>
      <c r="B2" s="61"/>
      <c r="C2" s="61"/>
      <c r="D2" s="61"/>
      <c r="E2" s="61"/>
      <c r="F2" s="61"/>
    </row>
    <row r="3" spans="1:6" s="23" customFormat="1" ht="22.5" customHeight="1">
      <c r="A3" s="22"/>
      <c r="D3" s="62" t="s">
        <v>3</v>
      </c>
      <c r="E3" s="62"/>
      <c r="F3" s="62"/>
    </row>
    <row r="4" spans="1:6" s="53" customFormat="1" ht="31.9" customHeight="1">
      <c r="A4" s="67" t="s">
        <v>4</v>
      </c>
      <c r="B4" s="65" t="s">
        <v>115</v>
      </c>
      <c r="C4" s="65" t="s">
        <v>116</v>
      </c>
      <c r="D4" s="65" t="s">
        <v>117</v>
      </c>
      <c r="E4" s="68" t="s">
        <v>118</v>
      </c>
      <c r="F4" s="69"/>
    </row>
    <row r="5" spans="1:6" s="55" customFormat="1" ht="52.15" customHeight="1">
      <c r="A5" s="67"/>
      <c r="B5" s="65"/>
      <c r="C5" s="65"/>
      <c r="D5" s="65"/>
      <c r="E5" s="25" t="s">
        <v>98</v>
      </c>
      <c r="F5" s="25" t="s">
        <v>104</v>
      </c>
    </row>
    <row r="6" spans="1:6" s="4" customFormat="1" ht="22.5" customHeight="1">
      <c r="A6" s="28" t="s">
        <v>29</v>
      </c>
      <c r="B6" s="33">
        <f>SUM(B7:B13,B19:B20,B23:B30)</f>
        <v>61109</v>
      </c>
      <c r="C6" s="33">
        <f>SUM(C7:C13,C19:C20,C23:C30)</f>
        <v>102064</v>
      </c>
      <c r="D6" s="33">
        <f>SUM(D7:D13,D19:D20,D23:D30)</f>
        <v>112644</v>
      </c>
      <c r="E6" s="34">
        <f>IF(AND(D6&gt;0,B6&gt;0)=TRUE,D6/B6*100-100,"")</f>
        <v>84.332913318823728</v>
      </c>
      <c r="F6" s="34">
        <f>IF(AND(D6&gt;0,C6&gt;0)=TRUE,D6/C6*100-100,"")</f>
        <v>10.366044834613589</v>
      </c>
    </row>
    <row r="7" spans="1:6" s="4" customFormat="1" ht="22.5" customHeight="1">
      <c r="A7" s="58" t="s">
        <v>28</v>
      </c>
      <c r="B7" s="37">
        <f>'20年昌南新区政府性基金预算收入'!C7</f>
        <v>0</v>
      </c>
      <c r="C7" s="37">
        <f>'20年昌南新区政府性基金预算收入'!D7</f>
        <v>0</v>
      </c>
      <c r="D7" s="35"/>
      <c r="E7" s="36" t="str">
        <f t="shared" ref="E7:E30" si="0">IF(AND(D7&gt;0,B7&gt;0)=TRUE,D7/B7*100-100,"")</f>
        <v/>
      </c>
      <c r="F7" s="36" t="str">
        <f t="shared" ref="F7:F30" si="1">IF(AND(D7&gt;0,C7&gt;0)=TRUE,D7/C7*100-100,"")</f>
        <v/>
      </c>
    </row>
    <row r="8" spans="1:6" s="4" customFormat="1" ht="22.5" customHeight="1">
      <c r="A8" s="58" t="s">
        <v>42</v>
      </c>
      <c r="B8" s="37">
        <f>'20年昌南新区政府性基金预算收入'!C8</f>
        <v>0</v>
      </c>
      <c r="C8" s="37">
        <f>'20年昌南新区政府性基金预算收入'!D8</f>
        <v>0</v>
      </c>
      <c r="D8" s="35"/>
      <c r="E8" s="36" t="str">
        <f t="shared" si="0"/>
        <v/>
      </c>
      <c r="F8" s="36" t="str">
        <f t="shared" si="1"/>
        <v/>
      </c>
    </row>
    <row r="9" spans="1:6" s="4" customFormat="1" ht="22.5" customHeight="1">
      <c r="A9" s="58" t="s">
        <v>43</v>
      </c>
      <c r="B9" s="37">
        <f>'20年昌南新区政府性基金预算收入'!C9</f>
        <v>0</v>
      </c>
      <c r="C9" s="37">
        <f>'20年昌南新区政府性基金预算收入'!D9</f>
        <v>0</v>
      </c>
      <c r="D9" s="35"/>
      <c r="E9" s="36" t="str">
        <f t="shared" si="0"/>
        <v/>
      </c>
      <c r="F9" s="36" t="str">
        <f t="shared" si="1"/>
        <v/>
      </c>
    </row>
    <row r="10" spans="1:6" s="4" customFormat="1" ht="22.5" customHeight="1">
      <c r="A10" s="32" t="s">
        <v>44</v>
      </c>
      <c r="B10" s="37">
        <f>'20年昌南新区政府性基金预算收入'!C10</f>
        <v>0</v>
      </c>
      <c r="C10" s="37">
        <f>'20年昌南新区政府性基金预算收入'!D10</f>
        <v>0</v>
      </c>
      <c r="D10" s="35"/>
      <c r="E10" s="36" t="str">
        <f t="shared" si="0"/>
        <v/>
      </c>
      <c r="F10" s="36" t="str">
        <f t="shared" si="1"/>
        <v/>
      </c>
    </row>
    <row r="11" spans="1:6" s="4" customFormat="1" ht="22.5" customHeight="1">
      <c r="A11" s="32" t="s">
        <v>23</v>
      </c>
      <c r="B11" s="37">
        <f>'20年昌南新区政府性基金预算收入'!C11</f>
        <v>0</v>
      </c>
      <c r="C11" s="37">
        <f>'20年昌南新区政府性基金预算收入'!D11</f>
        <v>0</v>
      </c>
      <c r="D11" s="59"/>
      <c r="E11" s="36" t="str">
        <f t="shared" si="0"/>
        <v/>
      </c>
      <c r="F11" s="36" t="str">
        <f t="shared" si="1"/>
        <v/>
      </c>
    </row>
    <row r="12" spans="1:6" s="4" customFormat="1" ht="22.5" customHeight="1">
      <c r="A12" s="32" t="s">
        <v>24</v>
      </c>
      <c r="B12" s="37">
        <f>'20年昌南新区政府性基金预算收入'!C12</f>
        <v>0</v>
      </c>
      <c r="C12" s="37">
        <f>'20年昌南新区政府性基金预算收入'!D12</f>
        <v>0</v>
      </c>
      <c r="D12" s="59"/>
      <c r="E12" s="36" t="str">
        <f t="shared" si="0"/>
        <v/>
      </c>
      <c r="F12" s="36" t="str">
        <f t="shared" si="1"/>
        <v/>
      </c>
    </row>
    <row r="13" spans="1:6" s="4" customFormat="1" ht="22.5" customHeight="1">
      <c r="A13" s="32" t="s">
        <v>25</v>
      </c>
      <c r="B13" s="37">
        <f>SUM(B14:B18)</f>
        <v>60809</v>
      </c>
      <c r="C13" s="37">
        <f>SUM(C14:C18)</f>
        <v>101741</v>
      </c>
      <c r="D13" s="37">
        <f>SUM(D14:D18)</f>
        <v>112032</v>
      </c>
      <c r="E13" s="36">
        <f t="shared" si="0"/>
        <v>84.235886135276047</v>
      </c>
      <c r="F13" s="36">
        <f t="shared" si="1"/>
        <v>10.114899597998857</v>
      </c>
    </row>
    <row r="14" spans="1:6" s="4" customFormat="1" ht="22.5" customHeight="1">
      <c r="A14" s="32" t="s">
        <v>83</v>
      </c>
      <c r="B14" s="37">
        <f>'20年昌南新区政府性基金预算收入'!C14</f>
        <v>60809</v>
      </c>
      <c r="C14" s="37">
        <f>'20年昌南新区政府性基金预算收入'!D14</f>
        <v>101781</v>
      </c>
      <c r="D14" s="59">
        <v>112032</v>
      </c>
      <c r="E14" s="36">
        <f t="shared" si="0"/>
        <v>84.235886135276047</v>
      </c>
      <c r="F14" s="36">
        <f t="shared" si="1"/>
        <v>10.07162436997082</v>
      </c>
    </row>
    <row r="15" spans="1:6" s="4" customFormat="1" ht="22.5" customHeight="1">
      <c r="A15" s="32" t="s">
        <v>84</v>
      </c>
      <c r="B15" s="37">
        <f>'20年昌南新区政府性基金预算收入'!C15</f>
        <v>0</v>
      </c>
      <c r="C15" s="37">
        <f>'20年昌南新区政府性基金预算收入'!D15</f>
        <v>0</v>
      </c>
      <c r="D15" s="59"/>
      <c r="E15" s="36" t="str">
        <f t="shared" si="0"/>
        <v/>
      </c>
      <c r="F15" s="36" t="str">
        <f t="shared" si="1"/>
        <v/>
      </c>
    </row>
    <row r="16" spans="1:6" s="4" customFormat="1" ht="22.5" customHeight="1">
      <c r="A16" s="32" t="s">
        <v>85</v>
      </c>
      <c r="B16" s="37">
        <f>'20年昌南新区政府性基金预算收入'!C16</f>
        <v>0</v>
      </c>
      <c r="C16" s="37">
        <f>'20年昌南新区政府性基金预算收入'!D16</f>
        <v>0</v>
      </c>
      <c r="D16" s="59"/>
      <c r="E16" s="36" t="str">
        <f t="shared" si="0"/>
        <v/>
      </c>
      <c r="F16" s="36" t="str">
        <f t="shared" si="1"/>
        <v/>
      </c>
    </row>
    <row r="17" spans="1:7" s="4" customFormat="1" ht="22.5" customHeight="1">
      <c r="A17" s="32" t="s">
        <v>86</v>
      </c>
      <c r="B17" s="37">
        <f>'20年昌南新区政府性基金预算收入'!C17</f>
        <v>0</v>
      </c>
      <c r="C17" s="37">
        <f>'20年昌南新区政府性基金预算收入'!D17</f>
        <v>-390</v>
      </c>
      <c r="D17" s="59"/>
      <c r="E17" s="36" t="str">
        <f t="shared" si="0"/>
        <v/>
      </c>
      <c r="F17" s="36" t="str">
        <f t="shared" si="1"/>
        <v/>
      </c>
    </row>
    <row r="18" spans="1:7" s="4" customFormat="1" ht="22.5" customHeight="1">
      <c r="A18" s="32" t="s">
        <v>87</v>
      </c>
      <c r="B18" s="37">
        <f>'20年昌南新区政府性基金预算收入'!C18</f>
        <v>0</v>
      </c>
      <c r="C18" s="37">
        <f>'20年昌南新区政府性基金预算收入'!D18</f>
        <v>350</v>
      </c>
      <c r="D18" s="59"/>
      <c r="E18" s="36" t="str">
        <f t="shared" si="0"/>
        <v/>
      </c>
      <c r="F18" s="36" t="str">
        <f t="shared" si="1"/>
        <v/>
      </c>
    </row>
    <row r="19" spans="1:7" s="4" customFormat="1" ht="22.5" customHeight="1">
      <c r="A19" s="32" t="s">
        <v>18</v>
      </c>
      <c r="B19" s="37">
        <f>'20年昌南新区政府性基金预算收入'!C19</f>
        <v>0</v>
      </c>
      <c r="C19" s="37">
        <f>'20年昌南新区政府性基金预算收入'!D19</f>
        <v>0</v>
      </c>
      <c r="D19" s="35"/>
      <c r="E19" s="36" t="str">
        <f t="shared" si="0"/>
        <v/>
      </c>
      <c r="F19" s="36" t="str">
        <f t="shared" si="1"/>
        <v/>
      </c>
    </row>
    <row r="20" spans="1:7" s="4" customFormat="1" ht="22.5" customHeight="1">
      <c r="A20" s="32" t="s">
        <v>26</v>
      </c>
      <c r="B20" s="37">
        <f>SUM(B21:B22)</f>
        <v>0</v>
      </c>
      <c r="C20" s="37">
        <f>SUM(C21:C22)</f>
        <v>0</v>
      </c>
      <c r="D20" s="37">
        <f>SUM(D21:D22)</f>
        <v>0</v>
      </c>
      <c r="E20" s="36" t="str">
        <f t="shared" si="0"/>
        <v/>
      </c>
      <c r="F20" s="36" t="str">
        <f t="shared" si="1"/>
        <v/>
      </c>
    </row>
    <row r="21" spans="1:7" s="4" customFormat="1" ht="22.5" customHeight="1">
      <c r="A21" s="32" t="s">
        <v>88</v>
      </c>
      <c r="B21" s="37">
        <f>'20年昌南新区政府性基金预算收入'!C21</f>
        <v>0</v>
      </c>
      <c r="C21" s="37">
        <f>'20年昌南新区政府性基金预算收入'!D21</f>
        <v>0</v>
      </c>
      <c r="D21" s="59"/>
      <c r="E21" s="36" t="str">
        <f t="shared" si="0"/>
        <v/>
      </c>
      <c r="F21" s="36" t="str">
        <f t="shared" si="1"/>
        <v/>
      </c>
    </row>
    <row r="22" spans="1:7" s="4" customFormat="1" ht="22.5" customHeight="1">
      <c r="A22" s="32" t="s">
        <v>89</v>
      </c>
      <c r="B22" s="37">
        <f>'20年昌南新区政府性基金预算收入'!C22</f>
        <v>0</v>
      </c>
      <c r="C22" s="37">
        <f>'20年昌南新区政府性基金预算收入'!D22</f>
        <v>0</v>
      </c>
      <c r="D22" s="59"/>
      <c r="E22" s="36" t="str">
        <f t="shared" si="0"/>
        <v/>
      </c>
      <c r="F22" s="36" t="str">
        <f t="shared" si="1"/>
        <v/>
      </c>
    </row>
    <row r="23" spans="1:7" s="5" customFormat="1" ht="22.5" customHeight="1">
      <c r="A23" s="32" t="s">
        <v>27</v>
      </c>
      <c r="B23" s="37">
        <f>'20年昌南新区政府性基金预算收入'!C23</f>
        <v>300</v>
      </c>
      <c r="C23" s="37">
        <f>'20年昌南新区政府性基金预算收入'!D23</f>
        <v>251</v>
      </c>
      <c r="D23" s="35">
        <v>300</v>
      </c>
      <c r="E23" s="36">
        <f t="shared" si="0"/>
        <v>0</v>
      </c>
      <c r="F23" s="36">
        <f t="shared" si="1"/>
        <v>19.521912350597617</v>
      </c>
      <c r="G23" s="4"/>
    </row>
    <row r="24" spans="1:7" s="4" customFormat="1" ht="22.5" customHeight="1">
      <c r="A24" s="32" t="s">
        <v>45</v>
      </c>
      <c r="B24" s="37">
        <f>'20年昌南新区政府性基金预算收入'!C24</f>
        <v>0</v>
      </c>
      <c r="C24" s="37">
        <f>'20年昌南新区政府性基金预算收入'!D24</f>
        <v>0</v>
      </c>
      <c r="D24" s="35"/>
      <c r="E24" s="36" t="str">
        <f t="shared" si="0"/>
        <v/>
      </c>
      <c r="F24" s="36" t="str">
        <f t="shared" si="1"/>
        <v/>
      </c>
    </row>
    <row r="25" spans="1:7" s="4" customFormat="1" ht="22.5" customHeight="1">
      <c r="A25" s="32" t="s">
        <v>46</v>
      </c>
      <c r="B25" s="37">
        <f>'20年昌南新区政府性基金预算收入'!C25</f>
        <v>0</v>
      </c>
      <c r="C25" s="37">
        <f>'20年昌南新区政府性基金预算收入'!D25</f>
        <v>0</v>
      </c>
      <c r="D25" s="35"/>
      <c r="E25" s="36" t="str">
        <f t="shared" si="0"/>
        <v/>
      </c>
      <c r="F25" s="36" t="str">
        <f t="shared" si="1"/>
        <v/>
      </c>
    </row>
    <row r="26" spans="1:7" s="4" customFormat="1" ht="22.5" customHeight="1">
      <c r="A26" s="32" t="s">
        <v>47</v>
      </c>
      <c r="B26" s="37">
        <f>'20年昌南新区政府性基金预算收入'!C26</f>
        <v>0</v>
      </c>
      <c r="C26" s="37">
        <f>'20年昌南新区政府性基金预算收入'!D26</f>
        <v>0</v>
      </c>
      <c r="D26" s="35"/>
      <c r="E26" s="36" t="str">
        <f t="shared" si="0"/>
        <v/>
      </c>
      <c r="F26" s="36" t="str">
        <f t="shared" si="1"/>
        <v/>
      </c>
    </row>
    <row r="27" spans="1:7" s="4" customFormat="1" ht="22.5" customHeight="1">
      <c r="A27" s="32" t="s">
        <v>19</v>
      </c>
      <c r="B27" s="37">
        <f>'20年昌南新区政府性基金预算收入'!C27</f>
        <v>0</v>
      </c>
      <c r="C27" s="37">
        <f>'20年昌南新区政府性基金预算收入'!D27</f>
        <v>72</v>
      </c>
      <c r="D27" s="35">
        <v>312</v>
      </c>
      <c r="E27" s="36" t="str">
        <f t="shared" si="0"/>
        <v/>
      </c>
      <c r="F27" s="36">
        <f t="shared" si="1"/>
        <v>333.33333333333331</v>
      </c>
    </row>
    <row r="28" spans="1:7" s="4" customFormat="1" ht="22.5" customHeight="1">
      <c r="A28" s="32" t="s">
        <v>79</v>
      </c>
      <c r="B28" s="37">
        <f>'20年昌南新区政府性基金预算收入'!C28</f>
        <v>0</v>
      </c>
      <c r="C28" s="37">
        <f>'20年昌南新区政府性基金预算收入'!D28</f>
        <v>0</v>
      </c>
      <c r="D28" s="35"/>
      <c r="E28" s="36" t="str">
        <f t="shared" si="0"/>
        <v/>
      </c>
      <c r="F28" s="36" t="str">
        <f t="shared" si="1"/>
        <v/>
      </c>
    </row>
    <row r="29" spans="1:7" s="4" customFormat="1" ht="22.5" customHeight="1">
      <c r="A29" s="32" t="s">
        <v>20</v>
      </c>
      <c r="B29" s="37">
        <f>'20年昌南新区政府性基金预算收入'!C29</f>
        <v>0</v>
      </c>
      <c r="C29" s="37">
        <f>'20年昌南新区政府性基金预算收入'!D29</f>
        <v>0</v>
      </c>
      <c r="D29" s="35"/>
      <c r="E29" s="36" t="str">
        <f t="shared" si="0"/>
        <v/>
      </c>
      <c r="F29" s="36" t="str">
        <f t="shared" si="1"/>
        <v/>
      </c>
    </row>
    <row r="30" spans="1:7" s="4" customFormat="1" ht="22.5" customHeight="1">
      <c r="A30" s="32" t="s">
        <v>90</v>
      </c>
      <c r="B30" s="37">
        <f>'20年昌南新区政府性基金预算收入'!C30</f>
        <v>0</v>
      </c>
      <c r="C30" s="37">
        <f>'20年昌南新区政府性基金预算收入'!D30</f>
        <v>0</v>
      </c>
      <c r="D30" s="35"/>
      <c r="E30" s="36" t="str">
        <f t="shared" si="0"/>
        <v/>
      </c>
      <c r="F30" s="36" t="str">
        <f t="shared" si="1"/>
        <v/>
      </c>
    </row>
  </sheetData>
  <mergeCells count="7">
    <mergeCell ref="A2:F2"/>
    <mergeCell ref="D3:F3"/>
    <mergeCell ref="A4:A5"/>
    <mergeCell ref="B4:B5"/>
    <mergeCell ref="C4:C5"/>
    <mergeCell ref="D4:D5"/>
    <mergeCell ref="E4:F4"/>
  </mergeCells>
  <phoneticPr fontId="18" type="noConversion"/>
  <printOptions horizontalCentered="1"/>
  <pageMargins left="0.78740157480314965" right="0.78740157480314965" top="1.4173228346456694" bottom="1.3779527559055118" header="0" footer="0.98425196850393704"/>
  <pageSetup paperSize="9" scale="81" fitToHeight="0" orientation="portrait" blackAndWhite="1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28">
    <pageSetUpPr fitToPage="1"/>
  </sheetPr>
  <dimension ref="A1:G18"/>
  <sheetViews>
    <sheetView showGridLines="0" tabSelected="1" view="pageBreakPreview" zoomScale="75" zoomScaleSheetLayoutView="75" workbookViewId="0">
      <pane xSplit="1" ySplit="5" topLeftCell="B6" activePane="bottomRight" state="frozen"/>
      <selection activeCell="E9" sqref="E9"/>
      <selection pane="topRight" activeCell="E9" sqref="E9"/>
      <selection pane="bottomLeft" activeCell="E9" sqref="E9"/>
      <selection pane="bottomRight" activeCell="F14" sqref="F14"/>
    </sheetView>
  </sheetViews>
  <sheetFormatPr defaultColWidth="6.125" defaultRowHeight="14.25" customHeight="1"/>
  <cols>
    <col min="1" max="1" width="37.625" style="17" customWidth="1"/>
    <col min="2" max="6" width="12.125" style="1" customWidth="1"/>
    <col min="7" max="7" width="8" style="1" bestFit="1" customWidth="1"/>
    <col min="8" max="8" width="8.625" style="1" bestFit="1" customWidth="1"/>
    <col min="9" max="9" width="8" style="1" bestFit="1" customWidth="1"/>
    <col min="10" max="10" width="6.875" style="1" bestFit="1" customWidth="1"/>
    <col min="11" max="12" width="6.125" style="1"/>
    <col min="13" max="13" width="6.875" style="1" bestFit="1" customWidth="1"/>
    <col min="14" max="16384" width="6.125" style="1"/>
  </cols>
  <sheetData>
    <row r="1" spans="1:6" s="23" customFormat="1" ht="39.950000000000003" customHeight="1">
      <c r="A1" s="19" t="s">
        <v>105</v>
      </c>
    </row>
    <row r="2" spans="1:6" s="57" customFormat="1" ht="30.95" customHeight="1">
      <c r="A2" s="60" t="s">
        <v>127</v>
      </c>
      <c r="B2" s="61"/>
      <c r="C2" s="61"/>
      <c r="D2" s="61"/>
      <c r="E2" s="61"/>
      <c r="F2" s="61"/>
    </row>
    <row r="3" spans="1:6" s="23" customFormat="1" ht="22.5" customHeight="1">
      <c r="A3" s="22"/>
      <c r="D3" s="62" t="s">
        <v>3</v>
      </c>
      <c r="E3" s="62"/>
      <c r="F3" s="62"/>
    </row>
    <row r="4" spans="1:6" s="53" customFormat="1" ht="31.9" customHeight="1">
      <c r="A4" s="67" t="s">
        <v>9</v>
      </c>
      <c r="B4" s="65" t="s">
        <v>115</v>
      </c>
      <c r="C4" s="65" t="s">
        <v>116</v>
      </c>
      <c r="D4" s="65" t="s">
        <v>117</v>
      </c>
      <c r="E4" s="68" t="s">
        <v>118</v>
      </c>
      <c r="F4" s="69"/>
    </row>
    <row r="5" spans="1:6" s="55" customFormat="1" ht="52.15" customHeight="1">
      <c r="A5" s="67"/>
      <c r="B5" s="65"/>
      <c r="C5" s="65"/>
      <c r="D5" s="65"/>
      <c r="E5" s="25" t="s">
        <v>98</v>
      </c>
      <c r="F5" s="25" t="s">
        <v>104</v>
      </c>
    </row>
    <row r="6" spans="1:6" s="4" customFormat="1" ht="22.5" customHeight="1">
      <c r="A6" s="28" t="s">
        <v>31</v>
      </c>
      <c r="B6" s="33">
        <f>SUM(B7:B18)</f>
        <v>68933</v>
      </c>
      <c r="C6" s="33">
        <f>SUM(C7:C18)</f>
        <v>118791</v>
      </c>
      <c r="D6" s="33">
        <f>SUM(D7:D18)</f>
        <v>101234</v>
      </c>
      <c r="E6" s="34">
        <f>IF(AND(D6&gt;0,B6&gt;0)=TRUE,D6/B6*100-100,"")</f>
        <v>46.858543803403307</v>
      </c>
      <c r="F6" s="34">
        <f>IF(AND(D6&gt;0,C6&gt;0)=TRUE,D6/C6*100-100,"")</f>
        <v>-14.779739205832087</v>
      </c>
    </row>
    <row r="7" spans="1:6" s="4" customFormat="1" ht="22.5" customHeight="1">
      <c r="A7" s="31" t="s">
        <v>36</v>
      </c>
      <c r="B7" s="37">
        <f>'20年昌南新区政府性基金预算支出'!C7</f>
        <v>0</v>
      </c>
      <c r="C7" s="37">
        <f>'20年昌南新区政府性基金预算支出'!D7</f>
        <v>0</v>
      </c>
      <c r="D7" s="35"/>
      <c r="E7" s="36" t="str">
        <f t="shared" ref="E7:E18" si="0">IF(AND(D7&gt;0,B7&gt;0)=TRUE,D7/B7*100-100,"")</f>
        <v/>
      </c>
      <c r="F7" s="36" t="str">
        <f t="shared" ref="F7:F18" si="1">IF(AND(D7&gt;0,C7&gt;0)=TRUE,D7/C7*100-100,"")</f>
        <v/>
      </c>
    </row>
    <row r="8" spans="1:6" s="4" customFormat="1" ht="22.5" customHeight="1">
      <c r="A8" s="31" t="s">
        <v>72</v>
      </c>
      <c r="B8" s="37">
        <f>'20年昌南新区政府性基金预算支出'!C8</f>
        <v>0</v>
      </c>
      <c r="C8" s="37">
        <f>'20年昌南新区政府性基金预算支出'!D8</f>
        <v>0</v>
      </c>
      <c r="D8" s="35"/>
      <c r="E8" s="36" t="str">
        <f t="shared" si="0"/>
        <v/>
      </c>
      <c r="F8" s="36" t="str">
        <f t="shared" si="1"/>
        <v/>
      </c>
    </row>
    <row r="9" spans="1:6" s="4" customFormat="1" ht="22.5" customHeight="1">
      <c r="A9" s="31" t="s">
        <v>11</v>
      </c>
      <c r="B9" s="37">
        <f>'20年昌南新区政府性基金预算支出'!C9</f>
        <v>0</v>
      </c>
      <c r="C9" s="37">
        <f>'20年昌南新区政府性基金预算支出'!D9</f>
        <v>0</v>
      </c>
      <c r="D9" s="35"/>
      <c r="E9" s="36" t="str">
        <f t="shared" si="0"/>
        <v/>
      </c>
      <c r="F9" s="36" t="str">
        <f t="shared" si="1"/>
        <v/>
      </c>
    </row>
    <row r="10" spans="1:6" s="4" customFormat="1" ht="22.5" customHeight="1">
      <c r="A10" s="31" t="s">
        <v>12</v>
      </c>
      <c r="B10" s="37">
        <f>'20年昌南新区政府性基金预算支出'!C10</f>
        <v>0</v>
      </c>
      <c r="C10" s="37">
        <f>'20年昌南新区政府性基金预算支出'!D10</f>
        <v>0</v>
      </c>
      <c r="D10" s="35"/>
      <c r="E10" s="36" t="str">
        <f t="shared" si="0"/>
        <v/>
      </c>
      <c r="F10" s="36" t="str">
        <f t="shared" si="1"/>
        <v/>
      </c>
    </row>
    <row r="11" spans="1:6" s="4" customFormat="1" ht="22.5" customHeight="1">
      <c r="A11" s="31" t="s">
        <v>13</v>
      </c>
      <c r="B11" s="37">
        <f>'20年昌南新区政府性基金预算支出'!C11</f>
        <v>61837</v>
      </c>
      <c r="C11" s="37">
        <f>'20年昌南新区政府性基金预算支出'!D11</f>
        <v>99545</v>
      </c>
      <c r="D11" s="35">
        <v>100186</v>
      </c>
      <c r="E11" s="36">
        <f t="shared" si="0"/>
        <v>62.016268577065489</v>
      </c>
      <c r="F11" s="36">
        <f t="shared" si="1"/>
        <v>0.64392988095835335</v>
      </c>
    </row>
    <row r="12" spans="1:6" s="4" customFormat="1" ht="22.5" customHeight="1">
      <c r="A12" s="31" t="s">
        <v>14</v>
      </c>
      <c r="B12" s="37">
        <f>'20年昌南新区政府性基金预算支出'!C12</f>
        <v>0</v>
      </c>
      <c r="C12" s="37">
        <f>'20年昌南新区政府性基金预算支出'!D12</f>
        <v>0</v>
      </c>
      <c r="D12" s="35"/>
      <c r="E12" s="36" t="str">
        <f t="shared" si="0"/>
        <v/>
      </c>
      <c r="F12" s="36" t="str">
        <f t="shared" si="1"/>
        <v/>
      </c>
    </row>
    <row r="13" spans="1:6" s="4" customFormat="1" ht="22.5" customHeight="1">
      <c r="A13" s="31" t="s">
        <v>15</v>
      </c>
      <c r="B13" s="37">
        <f>'20年昌南新区政府性基金预算支出'!C13</f>
        <v>0</v>
      </c>
      <c r="C13" s="37">
        <f>'20年昌南新区政府性基金预算支出'!D13</f>
        <v>0</v>
      </c>
      <c r="D13" s="35"/>
      <c r="E13" s="36" t="str">
        <f t="shared" si="0"/>
        <v/>
      </c>
      <c r="F13" s="36" t="str">
        <f t="shared" si="1"/>
        <v/>
      </c>
    </row>
    <row r="14" spans="1:6" s="4" customFormat="1" ht="22.5" customHeight="1">
      <c r="A14" s="31" t="s">
        <v>82</v>
      </c>
      <c r="B14" s="37">
        <f>'20年昌南新区政府性基金预算支出'!C14</f>
        <v>0</v>
      </c>
      <c r="C14" s="37">
        <f>'20年昌南新区政府性基金预算支出'!D14</f>
        <v>0</v>
      </c>
      <c r="D14" s="35"/>
      <c r="E14" s="36" t="str">
        <f t="shared" si="0"/>
        <v/>
      </c>
      <c r="F14" s="36" t="str">
        <f t="shared" si="1"/>
        <v/>
      </c>
    </row>
    <row r="15" spans="1:6" s="4" customFormat="1" ht="22.5" customHeight="1">
      <c r="A15" s="31" t="s">
        <v>37</v>
      </c>
      <c r="B15" s="37">
        <f>'20年昌南新区政府性基金预算支出'!C16</f>
        <v>0</v>
      </c>
      <c r="C15" s="37">
        <f>'20年昌南新区政府性基金预算支出'!D16</f>
        <v>0</v>
      </c>
      <c r="D15" s="35"/>
      <c r="E15" s="36" t="str">
        <f t="shared" si="0"/>
        <v/>
      </c>
      <c r="F15" s="36" t="str">
        <f t="shared" si="1"/>
        <v/>
      </c>
    </row>
    <row r="16" spans="1:6" s="4" customFormat="1" ht="22.5" customHeight="1">
      <c r="A16" s="31" t="s">
        <v>8</v>
      </c>
      <c r="B16" s="37">
        <f>'20年昌南新区政府性基金预算支出'!C17</f>
        <v>7016</v>
      </c>
      <c r="C16" s="37">
        <f>'20年昌南新区政府性基金预算支出'!D17</f>
        <v>19016</v>
      </c>
      <c r="D16" s="35">
        <v>40</v>
      </c>
      <c r="E16" s="36">
        <f t="shared" si="0"/>
        <v>-99.429874572405936</v>
      </c>
      <c r="F16" s="36">
        <f t="shared" si="1"/>
        <v>-99.7896508203618</v>
      </c>
    </row>
    <row r="17" spans="1:7" s="5" customFormat="1" ht="22.5" customHeight="1">
      <c r="A17" s="31" t="s">
        <v>40</v>
      </c>
      <c r="B17" s="37">
        <f>'20年昌南新区政府性基金预算支出'!C18</f>
        <v>80</v>
      </c>
      <c r="C17" s="37">
        <f>'20年昌南新区政府性基金预算支出'!D18</f>
        <v>198</v>
      </c>
      <c r="D17" s="35">
        <v>1008</v>
      </c>
      <c r="E17" s="36">
        <f t="shared" si="0"/>
        <v>1160</v>
      </c>
      <c r="F17" s="36">
        <f t="shared" si="1"/>
        <v>409.09090909090907</v>
      </c>
      <c r="G17" s="4"/>
    </row>
    <row r="18" spans="1:7" s="4" customFormat="1" ht="22.5" customHeight="1">
      <c r="A18" s="31" t="s">
        <v>41</v>
      </c>
      <c r="B18" s="37">
        <f>'20年昌南新区政府性基金预算支出'!C19</f>
        <v>0</v>
      </c>
      <c r="C18" s="37">
        <f>'20年昌南新区政府性基金预算支出'!D19</f>
        <v>32</v>
      </c>
      <c r="D18" s="35"/>
      <c r="E18" s="36" t="str">
        <f t="shared" si="0"/>
        <v/>
      </c>
      <c r="F18" s="36" t="str">
        <f t="shared" si="1"/>
        <v/>
      </c>
    </row>
  </sheetData>
  <mergeCells count="7">
    <mergeCell ref="A2:F2"/>
    <mergeCell ref="D3:F3"/>
    <mergeCell ref="A4:A5"/>
    <mergeCell ref="B4:B5"/>
    <mergeCell ref="C4:C5"/>
    <mergeCell ref="D4:D5"/>
    <mergeCell ref="E4:F4"/>
  </mergeCells>
  <phoneticPr fontId="18" type="noConversion"/>
  <printOptions horizontalCentered="1"/>
  <pageMargins left="0.78740157480314965" right="0.78740157480314965" top="1.4173228346456694" bottom="1.3779527559055118" header="0" footer="0.98425196850393704"/>
  <pageSetup paperSize="9" scale="81" fitToHeight="0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10</vt:i4>
      </vt:variant>
    </vt:vector>
  </HeadingPairs>
  <TitlesOfParts>
    <vt:vector size="18" baseType="lpstr">
      <vt:lpstr>20年昌南新区一般公共预算收入</vt:lpstr>
      <vt:lpstr>20年昌南新区一般公共预算支出</vt:lpstr>
      <vt:lpstr>21年昌南新区一般公共预算收入</vt:lpstr>
      <vt:lpstr>21年昌南新区一般公共预算支出</vt:lpstr>
      <vt:lpstr>20年昌南新区政府性基金预算收入</vt:lpstr>
      <vt:lpstr>20年昌南新区政府性基金预算支出</vt:lpstr>
      <vt:lpstr>21年昌南新区政府性基金预算收入</vt:lpstr>
      <vt:lpstr>21年昌南新区政府性基金预算支出</vt:lpstr>
      <vt:lpstr>'20年昌南新区一般公共预算收入'!Print_Area</vt:lpstr>
      <vt:lpstr>'20年昌南新区一般公共预算支出'!Print_Area</vt:lpstr>
      <vt:lpstr>'20年昌南新区政府性基金预算收入'!Print_Area</vt:lpstr>
      <vt:lpstr>'20年昌南新区政府性基金预算支出'!Print_Area</vt:lpstr>
      <vt:lpstr>'21年昌南新区一般公共预算收入'!Print_Area</vt:lpstr>
      <vt:lpstr>'21年昌南新区一般公共预算支出'!Print_Area</vt:lpstr>
      <vt:lpstr>'21年昌南新区政府性基金预算收入'!Print_Area</vt:lpstr>
      <vt:lpstr>'21年昌南新区政府性基金预算支出'!Print_Area</vt:lpstr>
      <vt:lpstr>'20年昌南新区一般公共预算支出'!Print_Titles</vt:lpstr>
      <vt:lpstr>'21年昌南新区一般公共预算支出'!Print_Titles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柴立群</dc:creator>
  <cp:lastModifiedBy>陶瓷科技园财政局扶贫总收发</cp:lastModifiedBy>
  <cp:lastPrinted>2021-03-09T02:49:01Z</cp:lastPrinted>
  <dcterms:created xsi:type="dcterms:W3CDTF">2014-01-02T13:07:49Z</dcterms:created>
  <dcterms:modified xsi:type="dcterms:W3CDTF">2021-04-16T07:51:45Z</dcterms:modified>
</cp:coreProperties>
</file>